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06"/>
  <workbookPr defaultThemeVersion="166925"/>
  <mc:AlternateContent xmlns:mc="http://schemas.openxmlformats.org/markup-compatibility/2006">
    <mc:Choice Requires="x15">
      <x15ac:absPath xmlns:x15ac="http://schemas.microsoft.com/office/spreadsheetml/2010/11/ac" url="https://hauster.sharepoint.com/sites/team/Gedeelde documenten/05 Content/11 Rekentools/"/>
    </mc:Choice>
  </mc:AlternateContent>
  <xr:revisionPtr revIDLastSave="0" documentId="8_{D17E6A89-99B3-408C-9E1B-E4FFFC41C07A}" xr6:coauthVersionLast="47" xr6:coauthVersionMax="47" xr10:uidLastSave="{00000000-0000-0000-0000-000000000000}"/>
  <bookViews>
    <workbookView xWindow="28680" yWindow="-120" windowWidth="29040" windowHeight="15720" xr2:uid="{CC94AEA2-58B5-455A-B84E-C9596C0D56B8}"/>
  </bookViews>
  <sheets>
    <sheet name="Blad 1 Afmetingen" sheetId="1" r:id="rId1"/>
    <sheet name="Blad 2 Materialen" sheetId="5" r:id="rId2"/>
    <sheet name="Deze map wordt verborgen" sheetId="6"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5" i="1" l="1"/>
  <c r="S64" i="1"/>
  <c r="F60" i="1"/>
  <c r="L75" i="1"/>
  <c r="C37" i="6" l="1"/>
  <c r="B38" i="6"/>
  <c r="C38" i="6"/>
  <c r="B34" i="6"/>
  <c r="C34" i="6"/>
  <c r="C33" i="6"/>
  <c r="C23" i="6"/>
  <c r="C26" i="6"/>
  <c r="C22" i="6"/>
  <c r="E13" i="5" l="1"/>
  <c r="C27" i="6"/>
  <c r="C13" i="6"/>
  <c r="B13" i="6"/>
  <c r="C8" i="6"/>
  <c r="B8" i="6"/>
  <c r="D13" i="6" l="1"/>
  <c r="J13" i="6" s="1"/>
  <c r="D8" i="6"/>
  <c r="J8" i="6" s="1"/>
  <c r="C12" i="6"/>
  <c r="B12" i="6"/>
  <c r="G12" i="6" s="1"/>
  <c r="B2" i="6"/>
  <c r="C7" i="6"/>
  <c r="B7" i="6"/>
  <c r="G7" i="6" s="1"/>
  <c r="H12" i="6" l="1"/>
  <c r="I12" i="6" s="1"/>
  <c r="J12" i="6" s="1"/>
  <c r="J14" i="6" s="1"/>
  <c r="H7" i="6"/>
  <c r="I7" i="6" s="1"/>
  <c r="J7" i="6" s="1"/>
  <c r="J9" i="6" s="1"/>
  <c r="D33" i="6"/>
  <c r="D37" i="6"/>
  <c r="B22" i="6"/>
  <c r="B26" i="6"/>
  <c r="D26" i="6" s="1"/>
  <c r="D12" i="6"/>
  <c r="D7" i="6"/>
  <c r="D9" i="6" s="1"/>
  <c r="S47" i="1" s="1"/>
  <c r="J16" i="6" l="1"/>
  <c r="H13" i="5" s="1"/>
  <c r="D22" i="6"/>
  <c r="D29" i="6" s="1"/>
  <c r="D34" i="6"/>
  <c r="D38" i="6"/>
  <c r="D14" i="6"/>
  <c r="S78" i="1" s="1"/>
  <c r="H18" i="5" l="1"/>
  <c r="H19" i="5" s="1"/>
  <c r="H23" i="5"/>
  <c r="H17" i="5"/>
  <c r="H16" i="5"/>
  <c r="H20" i="5"/>
  <c r="D40" i="6"/>
  <c r="H14" i="5" s="1"/>
  <c r="D16" i="6"/>
  <c r="H22" i="5" l="1"/>
  <c r="H21" i="5"/>
  <c r="H15" i="5"/>
</calcChain>
</file>

<file path=xl/sharedStrings.xml><?xml version="1.0" encoding="utf-8"?>
<sst xmlns="http://schemas.openxmlformats.org/spreadsheetml/2006/main" count="172" uniqueCount="104">
  <si>
    <t>Dakzijde links</t>
  </si>
  <si>
    <t>Nok</t>
  </si>
  <si>
    <t>Gording 1</t>
  </si>
  <si>
    <t>Gording 2</t>
  </si>
  <si>
    <t>Hoogte dak (H1)</t>
  </si>
  <si>
    <t>Meter</t>
  </si>
  <si>
    <t>Dakraam of dakkapel</t>
  </si>
  <si>
    <t>H1</t>
  </si>
  <si>
    <t>H2</t>
  </si>
  <si>
    <t>Gording 3</t>
  </si>
  <si>
    <t xml:space="preserve">Aantal gordingen 
(excl bint+nok) </t>
  </si>
  <si>
    <t>B2</t>
  </si>
  <si>
    <t>Stuks</t>
  </si>
  <si>
    <t>Dakkapel/dakraam</t>
  </si>
  <si>
    <t>G1</t>
  </si>
  <si>
    <t xml:space="preserve">Grootste gemeten gordingafstand G1 (hoh) </t>
  </si>
  <si>
    <t>Hoogte (H2)</t>
  </si>
  <si>
    <t>Breedte (B2)</t>
  </si>
  <si>
    <t>Gording 4</t>
  </si>
  <si>
    <t>Vloerbint</t>
  </si>
  <si>
    <t>B1</t>
  </si>
  <si>
    <t>Breedte (B1)</t>
  </si>
  <si>
    <t>Totaal oppervlak dakzijde 1</t>
  </si>
  <si>
    <t>m2</t>
  </si>
  <si>
    <t>Dakzijde rechts</t>
  </si>
  <si>
    <t>Groot dakraam of dakkapel</t>
  </si>
  <si>
    <t>Breedte</t>
  </si>
  <si>
    <t>Totaal oppervlak dakzijde 2</t>
  </si>
  <si>
    <t>Alles ingevuld. Top! Op tabblad twee zie je nu hoeveel je van wat nodig hebt. Even controleren, bestellen en klussen maar!</t>
  </si>
  <si>
    <t>Materialen</t>
  </si>
  <si>
    <t>Product
(klik op de foto's)</t>
  </si>
  <si>
    <t>Soort product</t>
  </si>
  <si>
    <t>Verpakkings -inhoud</t>
  </si>
  <si>
    <t>Inhouds- maat</t>
  </si>
  <si>
    <t>Snijverlies*</t>
  </si>
  <si>
    <t>Nodig voor jouw klus</t>
  </si>
  <si>
    <t>Toelichting op materialen</t>
  </si>
  <si>
    <t>PIR met gips (260x60)</t>
  </si>
  <si>
    <t>Platen</t>
  </si>
  <si>
    <t xml:space="preserve">- Is bij jou de gordingenafstand groter dan. Houdt dan rekening met meer snijverlies. 
- Ook bij veel ramen, lastige hoekjes, kleine stukjes is 5-10% meer snijverlies aan te raden.
- Stukken kleiner dan 30 cm worden over het algemeen niet gebruikt
</t>
  </si>
  <si>
    <t>Zwelband</t>
  </si>
  <si>
    <t>m1</t>
  </si>
  <si>
    <t>Rollen</t>
  </si>
  <si>
    <r>
      <rPr>
        <sz val="13"/>
        <color theme="1"/>
        <rFont val="Calibri"/>
        <family val="2"/>
        <scheme val="minor"/>
      </rPr>
      <t xml:space="preserve">- Zwelband gebruik je voor het fixeren en afdichten van de pirplaat tussen de balken aan één kant. De andere kan zet je tijdelijk vast met wiggen. </t>
    </r>
    <r>
      <rPr>
        <sz val="13"/>
        <color rgb="FFFF0000"/>
        <rFont val="Calibri"/>
        <family val="2"/>
        <scheme val="minor"/>
      </rPr>
      <t xml:space="preserve">
</t>
    </r>
  </si>
  <si>
    <t>Wiggen</t>
  </si>
  <si>
    <t>stuks</t>
  </si>
  <si>
    <t>Zak</t>
  </si>
  <si>
    <t>- Met deze wiggen fixeer je de pirplaat tijdens tussen de balken.
- Wiggen kan je hergebruiken. Doe je de klus in meerdere dagen dan is 1 zak genoeg.</t>
  </si>
  <si>
    <t>Pur tbv verlijmen</t>
  </si>
  <si>
    <t>ml</t>
  </si>
  <si>
    <t>-Deze pur gebruik je voor het voor het vastlijmen van de pirplaat aan de ondergrond. 
- Dit kan met het meegeleverde mondstuk of een purpistool.</t>
  </si>
  <si>
    <t>Pur tbv afdichten</t>
  </si>
  <si>
    <t>- Met deze flexibele pur dicht je alle kieren lucht- en dampdicht af. Een flexibele pur voorkomt piepen en kraken bij werking van je dak.</t>
  </si>
  <si>
    <t>Klemlat</t>
  </si>
  <si>
    <t>- Klemlatten dienen als extra fixatie van je pirplaten en als afwerkplint.
- Je zet ze vast met een pneumatische tacker met nietjes of schroeven.
- Heb je veel hoekjes, ramen of kleine opppervlaktes. Houdt dan iets meer snijverlies aan.</t>
  </si>
  <si>
    <t>Nagels</t>
  </si>
  <si>
    <t>Doos</t>
  </si>
  <si>
    <t>- Brads of nieten gebruik je voor het snel en makkeliijk vastzetten van de klemlatten. Deze nieten zijn o.a. geschikt voor de Rapid pneumatische tacker PB131</t>
  </si>
  <si>
    <t>Wapeningsband</t>
  </si>
  <si>
    <t>- Wapeningsband gebruik je op de afgeschuinde kant (AK) van de gipsplaten voordat je deze gaat afwerken. Dit voorkomt scheurvorming in de toekomst.</t>
  </si>
  <si>
    <t xml:space="preserve">Voegenvuller </t>
  </si>
  <si>
    <t>kg</t>
  </si>
  <si>
    <t>Zakken</t>
  </si>
  <si>
    <r>
      <rPr>
        <sz val="13"/>
        <color theme="1"/>
        <rFont val="Calibri"/>
        <family val="2"/>
        <scheme val="minor"/>
      </rPr>
      <t>-De Siniat voegenvuller gebruik je als eerste laag voor het vullen van de afgeschuinde kanten (AK) en breng je aan met een plamuur of gipsmes.</t>
    </r>
    <r>
      <rPr>
        <sz val="13"/>
        <color rgb="FFFF0000"/>
        <rFont val="Calibri"/>
        <family val="2"/>
        <scheme val="minor"/>
      </rPr>
      <t xml:space="preserve">
</t>
    </r>
  </si>
  <si>
    <t>Finisher</t>
  </si>
  <si>
    <t>Emmers</t>
  </si>
  <si>
    <t>- de Siniat finisher pro gebruik je als tweede laag als finishing touch voor een glad resultaat. Je brengt het aan met gips of plamuurmes. Afwerken kan met een breed plamuurmes (min 15 cm)of spackmes.</t>
  </si>
  <si>
    <t>Acrylaat kit</t>
  </si>
  <si>
    <t>-Voor een naadloos resultaat kit je alle naden en randen af voordat je gaat schilderen. Hiervoor heb je uiteraard een kitspuit nodig en eventueel een voegmaatje om overtollig kit zonder kliederen weg te halen.</t>
  </si>
  <si>
    <t>Manchet tbv dakdoorvoer</t>
  </si>
  <si>
    <t>stuk</t>
  </si>
  <si>
    <t>nvt</t>
  </si>
  <si>
    <t>- Met dit manchet zorg je ook rondom dakdoorvoer voor een nette en luchtdichte afdichting.</t>
  </si>
  <si>
    <t>Gereedschap</t>
  </si>
  <si>
    <t>Handzaag</t>
  </si>
  <si>
    <t>Pneumatische tacker</t>
  </si>
  <si>
    <t>Purpistool</t>
  </si>
  <si>
    <t>Bouwemmer</t>
  </si>
  <si>
    <t>Gipsmes</t>
  </si>
  <si>
    <t>Kitspuit</t>
  </si>
  <si>
    <t>Purpistool reiniger</t>
  </si>
  <si>
    <t>Grootste gordingafstand (h-o-h)</t>
  </si>
  <si>
    <t>Dakoppervlak calculatie</t>
  </si>
  <si>
    <t xml:space="preserve">Breedte 
</t>
  </si>
  <si>
    <t xml:space="preserve">Hoogte
</t>
  </si>
  <si>
    <t xml:space="preserve">Totaal m2 </t>
  </si>
  <si>
    <t>PIRplaten calculatie</t>
  </si>
  <si>
    <t>Aantal banen breedte</t>
  </si>
  <si>
    <t>Aantal banen 
hoogte</t>
  </si>
  <si>
    <t>Aantal banen per plaat</t>
  </si>
  <si>
    <t>Aantal platen</t>
  </si>
  <si>
    <t>Dakvlak</t>
  </si>
  <si>
    <t>Dakraam/dakkapel</t>
  </si>
  <si>
    <t>Totaal dakzijde links</t>
  </si>
  <si>
    <t>Dakkapel/dakraam 2</t>
  </si>
  <si>
    <t>Totaal dakzijde rechts</t>
  </si>
  <si>
    <t>Totaal</t>
  </si>
  <si>
    <t>Omtrekcalcualtie tbv koplat</t>
  </si>
  <si>
    <t>Hoogte
/aantal</t>
  </si>
  <si>
    <t>m1 tbv kop/klemlat</t>
  </si>
  <si>
    <t>Gordingen</t>
  </si>
  <si>
    <t>Gordingafstand</t>
  </si>
  <si>
    <t>Calculatie zwelband</t>
  </si>
  <si>
    <t>m1 tbv plint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</si>
</sst>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25"/>
      <color theme="1"/>
      <name val="Calibri"/>
      <family val="2"/>
      <scheme val="minor"/>
    </font>
    <font>
      <sz val="14"/>
      <color rgb="FF000000"/>
      <name val="Times New Roman"/>
      <family val="1"/>
    </font>
    <font>
      <b/>
      <i/>
      <sz val="11"/>
      <color theme="1"/>
      <name val="Calibri"/>
      <family val="2"/>
      <scheme val="minor"/>
    </font>
    <font>
      <u/>
      <sz val="11"/>
      <color theme="10"/>
      <name val="Calibri"/>
      <family val="2"/>
      <scheme val="minor"/>
    </font>
    <font>
      <b/>
      <sz val="14"/>
      <color theme="1"/>
      <name val="Calibri"/>
      <family val="2"/>
      <scheme val="minor"/>
    </font>
    <font>
      <u/>
      <sz val="11"/>
      <color rgb="FFFF0000"/>
      <name val="Calibri"/>
      <family val="2"/>
      <scheme val="minor"/>
    </font>
    <font>
      <sz val="10"/>
      <color theme="1"/>
      <name val="Calibri"/>
      <family val="2"/>
      <scheme val="minor"/>
    </font>
    <font>
      <sz val="13"/>
      <color theme="1"/>
      <name val="Calibri"/>
      <family val="2"/>
      <scheme val="minor"/>
    </font>
    <font>
      <sz val="13"/>
      <name val="Calibri"/>
      <family val="2"/>
      <scheme val="minor"/>
    </font>
    <font>
      <sz val="13"/>
      <color rgb="FFFF0000"/>
      <name val="Calibri"/>
      <family val="2"/>
      <scheme val="minor"/>
    </font>
    <font>
      <b/>
      <sz val="13"/>
      <color theme="1"/>
      <name val="Calibri"/>
      <family val="2"/>
      <scheme val="minor"/>
    </font>
    <font>
      <b/>
      <sz val="20"/>
      <color theme="1"/>
      <name val="Calibri"/>
      <family val="2"/>
      <scheme val="minor"/>
    </font>
    <font>
      <u/>
      <sz val="11"/>
      <color rgb="FFFF99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479D7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rgb="FFEC621C"/>
      </left>
      <right style="thin">
        <color indexed="64"/>
      </right>
      <top style="thin">
        <color indexed="64"/>
      </top>
      <bottom style="thin">
        <color indexed="64"/>
      </bottom>
      <diagonal/>
    </border>
    <border>
      <left style="thin">
        <color indexed="64"/>
      </left>
      <right style="double">
        <color rgb="FFEC621C"/>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rgb="FFEC621C"/>
      </left>
      <right style="thin">
        <color indexed="64"/>
      </right>
      <top style="thin">
        <color indexed="64"/>
      </top>
      <bottom style="medium">
        <color indexed="64"/>
      </bottom>
      <diagonal/>
    </border>
    <border>
      <left style="thin">
        <color indexed="64"/>
      </left>
      <right style="double">
        <color rgb="FFEC621C"/>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rgb="FFEC621C"/>
      </left>
      <right/>
      <top style="medium">
        <color indexed="64"/>
      </top>
      <bottom style="thin">
        <color indexed="64"/>
      </bottom>
      <diagonal/>
    </border>
    <border>
      <left/>
      <right style="double">
        <color rgb="FFEC621C"/>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176">
    <xf numFmtId="0" fontId="0" fillId="0" borderId="0" xfId="0"/>
    <xf numFmtId="0" fontId="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1" xfId="0" applyFont="1" applyBorder="1"/>
    <xf numFmtId="0" fontId="3" fillId="0" borderId="1" xfId="0" applyFont="1" applyBorder="1" applyAlignment="1">
      <alignment horizontal="right" vertical="top" wrapText="1"/>
    </xf>
    <xf numFmtId="0" fontId="3" fillId="0" borderId="0" xfId="0" applyFont="1"/>
    <xf numFmtId="0" fontId="6" fillId="0" borderId="1" xfId="0" applyFont="1" applyBorder="1" applyAlignment="1">
      <alignment horizontal="left" vertical="top" wrapText="1"/>
    </xf>
    <xf numFmtId="0" fontId="3" fillId="0" borderId="1" xfId="0" applyFont="1" applyBorder="1" applyAlignment="1">
      <alignment horizontal="right" wrapText="1"/>
    </xf>
    <xf numFmtId="0" fontId="0" fillId="0" borderId="1" xfId="0" applyBorder="1" applyAlignment="1">
      <alignment horizontal="right" vertical="top" wrapText="1"/>
    </xf>
    <xf numFmtId="164" fontId="0" fillId="0" borderId="1" xfId="0" applyNumberFormat="1" applyBorder="1" applyAlignment="1">
      <alignment horizontal="right" vertical="top" wrapText="1"/>
    </xf>
    <xf numFmtId="0" fontId="3" fillId="0" borderId="0" xfId="0" applyFont="1" applyAlignment="1">
      <alignment horizontal="center"/>
    </xf>
    <xf numFmtId="0" fontId="3" fillId="0" borderId="4" xfId="0" applyFont="1" applyBorder="1" applyAlignment="1">
      <alignment horizontal="center"/>
    </xf>
    <xf numFmtId="0" fontId="0" fillId="3" borderId="0" xfId="0" applyFill="1" applyAlignment="1">
      <alignment wrapText="1"/>
    </xf>
    <xf numFmtId="0" fontId="0" fillId="3" borderId="0" xfId="0" applyFill="1" applyAlignment="1">
      <alignment horizontal="left" vertical="top" wrapText="1"/>
    </xf>
    <xf numFmtId="0" fontId="3" fillId="3" borderId="0" xfId="0" applyFont="1" applyFill="1" applyAlignment="1">
      <alignment horizontal="left" vertical="top" wrapText="1"/>
    </xf>
    <xf numFmtId="2" fontId="0" fillId="3" borderId="0" xfId="1" applyNumberFormat="1" applyFont="1" applyFill="1" applyAlignment="1">
      <alignment wrapText="1"/>
    </xf>
    <xf numFmtId="0" fontId="5" fillId="3" borderId="0" xfId="0" applyFont="1" applyFill="1"/>
    <xf numFmtId="0" fontId="3" fillId="0" borderId="1" xfId="0" applyFont="1" applyBorder="1" applyAlignment="1">
      <alignment wrapText="1"/>
    </xf>
    <xf numFmtId="2" fontId="0" fillId="0" borderId="0" xfId="0" applyNumberFormat="1"/>
    <xf numFmtId="0" fontId="3" fillId="0" borderId="0" xfId="0" applyFont="1" applyAlignment="1">
      <alignment horizontal="right" vertical="top" wrapText="1"/>
    </xf>
    <xf numFmtId="0" fontId="0" fillId="0" borderId="0" xfId="0" applyAlignment="1">
      <alignment horizontal="right" vertical="top" wrapText="1"/>
    </xf>
    <xf numFmtId="0" fontId="3" fillId="0" borderId="0" xfId="0" applyFont="1" applyAlignment="1">
      <alignment horizontal="right" wrapText="1"/>
    </xf>
    <xf numFmtId="164" fontId="0" fillId="0" borderId="0" xfId="0" applyNumberFormat="1" applyAlignment="1">
      <alignment horizontal="right" vertical="top" wrapText="1"/>
    </xf>
    <xf numFmtId="2" fontId="0" fillId="0" borderId="1" xfId="0" applyNumberFormat="1" applyBorder="1"/>
    <xf numFmtId="0" fontId="3" fillId="0" borderId="1" xfId="0" applyFont="1" applyBorder="1" applyAlignment="1">
      <alignment vertical="top" wrapText="1"/>
    </xf>
    <xf numFmtId="0" fontId="0" fillId="0" borderId="0" xfId="0" applyAlignment="1">
      <alignment vertical="top" wrapText="1"/>
    </xf>
    <xf numFmtId="0" fontId="3" fillId="0" borderId="23" xfId="0" applyFont="1" applyBorder="1" applyAlignment="1">
      <alignment vertical="top" wrapText="1"/>
    </xf>
    <xf numFmtId="0" fontId="3" fillId="0" borderId="0" xfId="0" applyFont="1" applyAlignment="1">
      <alignment vertical="top" wrapText="1"/>
    </xf>
    <xf numFmtId="0" fontId="0" fillId="2" borderId="0" xfId="0" applyFill="1" applyAlignment="1" applyProtection="1">
      <alignment wrapText="1"/>
      <protection locked="0"/>
    </xf>
    <xf numFmtId="0" fontId="0" fillId="2" borderId="17"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5" fillId="2" borderId="0" xfId="0" applyFont="1" applyFill="1" applyProtection="1">
      <protection locked="0"/>
    </xf>
    <xf numFmtId="0" fontId="0" fillId="2" borderId="0" xfId="0" applyFill="1" applyProtection="1">
      <protection locked="0"/>
    </xf>
    <xf numFmtId="0" fontId="3" fillId="2" borderId="0" xfId="0" applyFont="1" applyFill="1" applyAlignment="1" applyProtection="1">
      <alignment horizontal="left" vertical="top" wrapText="1"/>
      <protection locked="0"/>
    </xf>
    <xf numFmtId="0" fontId="0" fillId="2" borderId="33" xfId="0" applyFill="1" applyBorder="1" applyProtection="1">
      <protection locked="0"/>
    </xf>
    <xf numFmtId="9" fontId="11" fillId="2" borderId="24" xfId="0" applyNumberFormat="1" applyFont="1" applyFill="1" applyBorder="1" applyAlignment="1" applyProtection="1">
      <alignment horizontal="center" vertical="center" wrapText="1"/>
      <protection locked="0"/>
    </xf>
    <xf numFmtId="0" fontId="9" fillId="2" borderId="0" xfId="2" quotePrefix="1" applyFont="1" applyFill="1" applyBorder="1" applyAlignment="1" applyProtection="1">
      <alignment horizontal="left" vertical="center" wrapText="1"/>
      <protection locked="0"/>
    </xf>
    <xf numFmtId="0" fontId="0" fillId="0" borderId="0" xfId="0" applyProtection="1">
      <protection locked="0"/>
    </xf>
    <xf numFmtId="9" fontId="12" fillId="2" borderId="24" xfId="0" applyNumberFormat="1" applyFont="1" applyFill="1" applyBorder="1" applyAlignment="1" applyProtection="1">
      <alignment horizontal="center" vertical="center" wrapText="1"/>
      <protection locked="0"/>
    </xf>
    <xf numFmtId="1" fontId="9" fillId="2" borderId="0" xfId="2" quotePrefix="1" applyNumberFormat="1" applyFont="1" applyFill="1" applyBorder="1" applyAlignment="1" applyProtection="1">
      <alignment horizontal="left" vertical="center" wrapText="1"/>
      <protection locked="0"/>
    </xf>
    <xf numFmtId="0" fontId="0" fillId="2" borderId="35" xfId="0" applyFill="1" applyBorder="1" applyProtection="1">
      <protection locked="0"/>
    </xf>
    <xf numFmtId="9" fontId="11" fillId="2" borderId="7" xfId="0" applyNumberFormat="1"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0" fillId="2" borderId="40" xfId="0" applyFill="1" applyBorder="1" applyProtection="1">
      <protection locked="0"/>
    </xf>
    <xf numFmtId="0" fontId="16" fillId="2" borderId="25" xfId="2" applyFont="1" applyFill="1" applyBorder="1" applyAlignment="1" applyProtection="1">
      <alignment horizontal="left" vertical="center" wrapText="1"/>
      <protection locked="0"/>
    </xf>
    <xf numFmtId="0" fontId="0" fillId="2" borderId="25" xfId="0" applyFill="1" applyBorder="1" applyAlignment="1" applyProtection="1">
      <alignment horizontal="center" vertical="center" wrapText="1"/>
      <protection locked="0"/>
    </xf>
    <xf numFmtId="9" fontId="0" fillId="2" borderId="25" xfId="0" applyNumberFormat="1" applyFill="1" applyBorder="1" applyAlignment="1" applyProtection="1">
      <alignment horizontal="center" vertical="center" wrapText="1"/>
      <protection locked="0"/>
    </xf>
    <xf numFmtId="0" fontId="2" fillId="2" borderId="41" xfId="0" quotePrefix="1" applyFont="1" applyFill="1" applyBorder="1" applyAlignment="1" applyProtection="1">
      <alignment horizontal="left" vertical="top" wrapText="1"/>
      <protection locked="0"/>
    </xf>
    <xf numFmtId="0" fontId="16" fillId="2" borderId="1" xfId="2" applyFont="1"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9" fontId="0" fillId="2" borderId="1" xfId="0" applyNumberFormat="1" applyFill="1" applyBorder="1" applyAlignment="1" applyProtection="1">
      <alignment horizontal="center" vertical="center" wrapText="1"/>
      <protection locked="0"/>
    </xf>
    <xf numFmtId="0" fontId="2" fillId="2" borderId="42" xfId="0" quotePrefix="1" applyFont="1" applyFill="1" applyBorder="1" applyAlignment="1" applyProtection="1">
      <alignment horizontal="left" vertical="top" wrapText="1"/>
      <protection locked="0"/>
    </xf>
    <xf numFmtId="0" fontId="16" fillId="2" borderId="0" xfId="2" quotePrefix="1" applyFont="1" applyFill="1" applyBorder="1" applyAlignment="1" applyProtection="1">
      <alignment horizontal="left" vertical="center" wrapText="1"/>
      <protection locked="0"/>
    </xf>
    <xf numFmtId="0" fontId="16" fillId="2" borderId="36" xfId="2" applyFont="1" applyFill="1" applyBorder="1" applyAlignment="1" applyProtection="1">
      <alignment horizontal="left" vertical="center" wrapText="1"/>
      <protection locked="0"/>
    </xf>
    <xf numFmtId="0" fontId="0" fillId="2" borderId="36" xfId="0" applyFill="1" applyBorder="1" applyAlignment="1" applyProtection="1">
      <alignment horizontal="center" vertical="center" wrapText="1"/>
      <protection locked="0"/>
    </xf>
    <xf numFmtId="9" fontId="0" fillId="2" borderId="36" xfId="0" applyNumberFormat="1" applyFill="1" applyBorder="1" applyAlignment="1" applyProtection="1">
      <alignment horizontal="center" vertical="center" wrapText="1"/>
      <protection locked="0"/>
    </xf>
    <xf numFmtId="0" fontId="2" fillId="2" borderId="43" xfId="0" quotePrefix="1" applyFont="1" applyFill="1" applyBorder="1" applyAlignment="1" applyProtection="1">
      <alignment horizontal="left" vertical="top" wrapText="1"/>
      <protection locked="0"/>
    </xf>
    <xf numFmtId="0" fontId="11" fillId="2" borderId="38" xfId="0" applyFont="1" applyFill="1" applyBorder="1" applyAlignment="1">
      <alignment horizontal="center" vertical="center" wrapText="1"/>
    </xf>
    <xf numFmtId="0" fontId="11" fillId="2" borderId="39" xfId="0" quotePrefix="1" applyFont="1" applyFill="1" applyBorder="1" applyAlignment="1">
      <alignment horizontal="left" vertical="top" wrapText="1"/>
    </xf>
    <xf numFmtId="0" fontId="0" fillId="2" borderId="35" xfId="0" applyFill="1" applyBorder="1"/>
    <xf numFmtId="0" fontId="11" fillId="2" borderId="36" xfId="0" applyFont="1" applyFill="1" applyBorder="1" applyAlignment="1">
      <alignment horizontal="left" vertical="center" wrapText="1"/>
    </xf>
    <xf numFmtId="0" fontId="11" fillId="2" borderId="36"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4" xfId="0" quotePrefix="1" applyFont="1" applyFill="1" applyBorder="1" applyAlignment="1">
      <alignment horizontal="left" vertical="top" wrapText="1"/>
    </xf>
    <xf numFmtId="0" fontId="0" fillId="2" borderId="33" xfId="0" applyFill="1" applyBorder="1"/>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1" fontId="11" fillId="2" borderId="26" xfId="0" applyNumberFormat="1" applyFont="1" applyFill="1" applyBorder="1" applyAlignment="1">
      <alignment horizontal="center" vertical="center" wrapText="1"/>
    </xf>
    <xf numFmtId="1" fontId="12" fillId="2" borderId="27" xfId="0" applyNumberFormat="1" applyFont="1" applyFill="1" applyBorder="1" applyAlignment="1">
      <alignment horizontal="center" vertical="center" wrapText="1"/>
    </xf>
    <xf numFmtId="1" fontId="13" fillId="2" borderId="34" xfId="0" quotePrefix="1" applyNumberFormat="1" applyFont="1" applyFill="1" applyBorder="1" applyAlignment="1">
      <alignment horizontal="left" vertical="top" wrapText="1"/>
    </xf>
    <xf numFmtId="0" fontId="12" fillId="2" borderId="27"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3" fillId="2" borderId="34" xfId="0" quotePrefix="1" applyFont="1" applyFill="1" applyBorder="1" applyAlignment="1">
      <alignment horizontal="left" vertical="top" wrapText="1"/>
    </xf>
    <xf numFmtId="0" fontId="0" fillId="2" borderId="16" xfId="0" applyFill="1" applyBorder="1" applyAlignment="1">
      <alignment wrapText="1"/>
    </xf>
    <xf numFmtId="0" fontId="0" fillId="2" borderId="19" xfId="0" applyFill="1" applyBorder="1" applyAlignment="1">
      <alignment wrapText="1"/>
    </xf>
    <xf numFmtId="0" fontId="0" fillId="2" borderId="0" xfId="0" applyFill="1" applyAlignment="1">
      <alignment wrapText="1"/>
    </xf>
    <xf numFmtId="0" fontId="0" fillId="2" borderId="15" xfId="0" applyFill="1" applyBorder="1" applyAlignment="1">
      <alignment wrapText="1"/>
    </xf>
    <xf numFmtId="0" fontId="14"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32" xfId="0" applyFont="1" applyFill="1" applyBorder="1" applyAlignment="1">
      <alignment horizontal="left" vertical="center" wrapText="1"/>
    </xf>
    <xf numFmtId="0" fontId="0" fillId="4" borderId="5"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protection locked="0"/>
    </xf>
    <xf numFmtId="0" fontId="0" fillId="3" borderId="17" xfId="0" applyFill="1" applyBorder="1" applyAlignment="1">
      <alignment horizontal="left" vertical="top" wrapText="1"/>
    </xf>
    <xf numFmtId="0" fontId="0" fillId="3" borderId="18" xfId="0" applyFill="1" applyBorder="1" applyAlignment="1">
      <alignment horizontal="left" vertical="top" wrapText="1"/>
    </xf>
    <xf numFmtId="0" fontId="0" fillId="3" borderId="15" xfId="0" applyFill="1" applyBorder="1" applyAlignment="1">
      <alignment horizontal="left" vertical="top" wrapText="1"/>
    </xf>
    <xf numFmtId="0" fontId="0" fillId="3" borderId="19" xfId="0" applyFill="1" applyBorder="1" applyAlignment="1">
      <alignment wrapText="1"/>
    </xf>
    <xf numFmtId="0" fontId="0" fillId="3" borderId="15" xfId="0" applyFill="1" applyBorder="1" applyAlignment="1">
      <alignment wrapText="1"/>
    </xf>
    <xf numFmtId="0" fontId="0" fillId="3" borderId="20" xfId="0" applyFill="1" applyBorder="1" applyAlignment="1">
      <alignment wrapText="1"/>
    </xf>
    <xf numFmtId="0" fontId="0" fillId="3" borderId="21" xfId="0" applyFill="1" applyBorder="1" applyAlignment="1">
      <alignment wrapText="1"/>
    </xf>
    <xf numFmtId="0" fontId="0" fillId="3" borderId="22" xfId="0" applyFill="1" applyBorder="1" applyAlignment="1">
      <alignment wrapText="1"/>
    </xf>
    <xf numFmtId="0" fontId="0" fillId="3" borderId="2" xfId="0" applyFill="1" applyBorder="1" applyAlignment="1">
      <alignment wrapText="1"/>
    </xf>
    <xf numFmtId="0" fontId="0" fillId="3" borderId="3" xfId="0" applyFill="1" applyBorder="1" applyAlignment="1">
      <alignment wrapText="1"/>
    </xf>
    <xf numFmtId="0" fontId="0" fillId="3" borderId="10" xfId="0" applyFill="1" applyBorder="1" applyAlignment="1">
      <alignment horizontal="right" wrapText="1"/>
    </xf>
    <xf numFmtId="0" fontId="0" fillId="3" borderId="11" xfId="0" applyFill="1" applyBorder="1" applyAlignment="1">
      <alignment horizontal="right" wrapText="1"/>
    </xf>
    <xf numFmtId="0" fontId="0" fillId="3" borderId="16" xfId="0" applyFill="1" applyBorder="1" applyAlignment="1">
      <alignment wrapText="1"/>
    </xf>
    <xf numFmtId="0" fontId="0" fillId="3" borderId="18" xfId="0" applyFill="1" applyBorder="1" applyAlignment="1">
      <alignment wrapText="1"/>
    </xf>
    <xf numFmtId="0" fontId="0" fillId="3" borderId="10" xfId="0" applyFill="1" applyBorder="1" applyAlignment="1">
      <alignment wrapText="1"/>
    </xf>
    <xf numFmtId="0" fontId="0" fillId="3" borderId="6" xfId="0" applyFill="1" applyBorder="1" applyAlignment="1">
      <alignment wrapText="1"/>
    </xf>
    <xf numFmtId="0" fontId="3" fillId="3" borderId="19" xfId="0" applyFont="1" applyFill="1" applyBorder="1" applyAlignment="1">
      <alignment wrapText="1"/>
    </xf>
    <xf numFmtId="0" fontId="3" fillId="3" borderId="0" xfId="0" applyFont="1" applyFill="1"/>
    <xf numFmtId="0" fontId="3" fillId="3" borderId="15" xfId="0" applyFont="1" applyFill="1" applyBorder="1" applyAlignment="1">
      <alignment wrapText="1"/>
    </xf>
    <xf numFmtId="0" fontId="0" fillId="3" borderId="0" xfId="0" applyFill="1"/>
    <xf numFmtId="0" fontId="3" fillId="3" borderId="0" xfId="0" applyFont="1" applyFill="1" applyAlignment="1">
      <alignment horizontal="right" wrapText="1"/>
    </xf>
    <xf numFmtId="0" fontId="0" fillId="3" borderId="11" xfId="0" applyFill="1" applyBorder="1" applyAlignment="1">
      <alignment wrapText="1"/>
    </xf>
    <xf numFmtId="0" fontId="3" fillId="3" borderId="0" xfId="0" applyFont="1" applyFill="1" applyAlignment="1">
      <alignment horizontal="left" wrapText="1"/>
    </xf>
    <xf numFmtId="0" fontId="3" fillId="3" borderId="0" xfId="0" applyFont="1" applyFill="1" applyAlignment="1">
      <alignment wrapText="1"/>
    </xf>
    <xf numFmtId="0" fontId="0" fillId="3" borderId="0" xfId="0" applyFill="1" applyAlignment="1">
      <alignment vertical="top" wrapText="1"/>
    </xf>
    <xf numFmtId="0" fontId="0" fillId="3" borderId="2" xfId="0" applyFill="1" applyBorder="1" applyAlignment="1">
      <alignment horizontal="right" wrapText="1"/>
    </xf>
    <xf numFmtId="0" fontId="0" fillId="3" borderId="0" xfId="0" applyFill="1" applyAlignment="1">
      <alignment horizontal="right" wrapText="1"/>
    </xf>
    <xf numFmtId="0" fontId="0" fillId="3" borderId="3" xfId="0" applyFill="1" applyBorder="1" applyAlignment="1">
      <alignment horizontal="right" wrapText="1"/>
    </xf>
    <xf numFmtId="0" fontId="0" fillId="3" borderId="16" xfId="0" applyFill="1" applyBorder="1" applyAlignment="1">
      <alignment horizontal="right" wrapText="1"/>
    </xf>
    <xf numFmtId="0" fontId="0" fillId="3" borderId="17" xfId="0" applyFill="1" applyBorder="1" applyAlignment="1">
      <alignment horizontal="right" wrapText="1"/>
    </xf>
    <xf numFmtId="0" fontId="0" fillId="3" borderId="18" xfId="0" applyFill="1" applyBorder="1" applyAlignment="1">
      <alignment horizontal="right" wrapText="1"/>
    </xf>
    <xf numFmtId="0" fontId="0" fillId="3" borderId="19" xfId="0" applyFill="1" applyBorder="1" applyAlignment="1">
      <alignment horizontal="right" wrapText="1"/>
    </xf>
    <xf numFmtId="0" fontId="0" fillId="3" borderId="15" xfId="0" applyFill="1" applyBorder="1" applyAlignment="1">
      <alignment horizontal="right" wrapText="1"/>
    </xf>
    <xf numFmtId="0" fontId="3" fillId="3" borderId="2" xfId="0" applyFont="1" applyFill="1" applyBorder="1" applyAlignment="1">
      <alignment horizontal="right" wrapText="1"/>
    </xf>
    <xf numFmtId="0" fontId="0" fillId="3" borderId="20" xfId="0" applyFill="1" applyBorder="1" applyAlignment="1">
      <alignment horizontal="right" wrapText="1"/>
    </xf>
    <xf numFmtId="0" fontId="0" fillId="3" borderId="21" xfId="0" applyFill="1" applyBorder="1" applyAlignment="1">
      <alignment horizontal="right" wrapText="1"/>
    </xf>
    <xf numFmtId="0" fontId="0" fillId="3" borderId="22" xfId="0" applyFill="1" applyBorder="1" applyAlignment="1">
      <alignment horizontal="right" wrapText="1"/>
    </xf>
    <xf numFmtId="0" fontId="10" fillId="3" borderId="11" xfId="0" applyFont="1" applyFill="1" applyBorder="1" applyAlignment="1">
      <alignment horizontal="right" wrapText="1" indent="1"/>
    </xf>
    <xf numFmtId="0" fontId="3" fillId="3" borderId="0" xfId="0" applyFont="1" applyFill="1" applyAlignment="1">
      <alignment horizontal="left" vertical="top"/>
    </xf>
    <xf numFmtId="0" fontId="3" fillId="3" borderId="0" xfId="0" applyFont="1" applyFill="1" applyAlignment="1">
      <alignment horizontal="left" vertical="top" wrapText="1"/>
    </xf>
    <xf numFmtId="0" fontId="3" fillId="3" borderId="0" xfId="0" applyFont="1" applyFill="1" applyAlignment="1">
      <alignment horizontal="left"/>
    </xf>
    <xf numFmtId="0" fontId="3" fillId="3" borderId="15" xfId="0" applyFont="1" applyFill="1" applyBorder="1" applyAlignment="1">
      <alignment horizontal="left"/>
    </xf>
    <xf numFmtId="0" fontId="0" fillId="3" borderId="7" xfId="0" applyFill="1" applyBorder="1" applyAlignment="1">
      <alignment horizontal="center" wrapText="1"/>
    </xf>
    <xf numFmtId="0" fontId="0" fillId="3" borderId="8" xfId="0" applyFill="1" applyBorder="1" applyAlignment="1">
      <alignment horizontal="center" wrapText="1"/>
    </xf>
    <xf numFmtId="0" fontId="0" fillId="3" borderId="9" xfId="0" applyFill="1" applyBorder="1" applyAlignment="1">
      <alignment horizontal="center" wrapText="1"/>
    </xf>
    <xf numFmtId="0" fontId="3" fillId="3" borderId="0" xfId="0" applyFont="1" applyFill="1" applyAlignment="1">
      <alignment horizontal="left" wrapText="1"/>
    </xf>
    <xf numFmtId="0" fontId="0" fillId="3" borderId="10" xfId="0" applyFill="1" applyBorder="1" applyAlignment="1">
      <alignment horizontal="right" wrapText="1"/>
    </xf>
    <xf numFmtId="0" fontId="0" fillId="3" borderId="6" xfId="0" applyFill="1" applyBorder="1" applyAlignment="1">
      <alignment horizontal="right" wrapText="1"/>
    </xf>
    <xf numFmtId="0" fontId="0" fillId="3" borderId="11" xfId="0" applyFill="1" applyBorder="1" applyAlignment="1">
      <alignment horizontal="right" wrapText="1"/>
    </xf>
    <xf numFmtId="0" fontId="0" fillId="3" borderId="12" xfId="0" applyFill="1" applyBorder="1" applyAlignment="1">
      <alignment horizontal="center" wrapText="1"/>
    </xf>
    <xf numFmtId="0" fontId="0" fillId="3" borderId="13" xfId="0" applyFill="1" applyBorder="1" applyAlignment="1">
      <alignment horizontal="center" wrapText="1"/>
    </xf>
    <xf numFmtId="0" fontId="0" fillId="3" borderId="14" xfId="0" applyFill="1" applyBorder="1" applyAlignment="1">
      <alignment horizontal="center" wrapText="1"/>
    </xf>
    <xf numFmtId="0" fontId="4" fillId="3" borderId="16" xfId="0" applyFont="1" applyFill="1" applyBorder="1" applyAlignment="1">
      <alignment horizontal="left" wrapText="1"/>
    </xf>
    <xf numFmtId="0" fontId="4" fillId="3" borderId="17" xfId="0" applyFont="1" applyFill="1" applyBorder="1" applyAlignment="1">
      <alignment horizontal="left" wrapText="1"/>
    </xf>
    <xf numFmtId="0" fontId="4" fillId="3" borderId="18" xfId="0" applyFont="1" applyFill="1" applyBorder="1" applyAlignment="1">
      <alignment horizontal="left" wrapText="1"/>
    </xf>
    <xf numFmtId="0" fontId="3" fillId="3" borderId="0" xfId="0" applyFont="1" applyFill="1" applyAlignment="1">
      <alignment horizontal="left" vertical="top"/>
    </xf>
    <xf numFmtId="0" fontId="3" fillId="3" borderId="15" xfId="0" applyFont="1" applyFill="1" applyBorder="1" applyAlignment="1">
      <alignment horizontal="left" vertical="top"/>
    </xf>
    <xf numFmtId="0" fontId="0" fillId="3" borderId="0" xfId="0" applyFill="1" applyAlignment="1">
      <alignment horizontal="left" vertical="top" wrapText="1"/>
    </xf>
    <xf numFmtId="0" fontId="0" fillId="3" borderId="15" xfId="0" applyFill="1" applyBorder="1" applyAlignment="1">
      <alignment horizontal="left" vertical="top" wrapText="1"/>
    </xf>
    <xf numFmtId="0" fontId="0" fillId="3" borderId="0" xfId="0" applyFill="1" applyAlignment="1">
      <alignment horizontal="left"/>
    </xf>
    <xf numFmtId="0" fontId="0" fillId="3" borderId="15" xfId="0" applyFill="1" applyBorder="1" applyAlignment="1">
      <alignment horizontal="left"/>
    </xf>
    <xf numFmtId="0" fontId="8"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0" fillId="3" borderId="16" xfId="0" applyFill="1" applyBorder="1" applyAlignment="1">
      <alignment horizontal="left" vertical="top" wrapText="1"/>
    </xf>
    <xf numFmtId="0" fontId="0" fillId="3" borderId="17" xfId="0" applyFill="1" applyBorder="1" applyAlignment="1">
      <alignment horizontal="left" vertical="top" wrapText="1"/>
    </xf>
    <xf numFmtId="0" fontId="0" fillId="3" borderId="19" xfId="0" applyFill="1" applyBorder="1" applyAlignment="1">
      <alignment horizontal="left" vertical="top" wrapText="1"/>
    </xf>
    <xf numFmtId="0" fontId="3" fillId="3" borderId="19" xfId="0" applyFont="1" applyFill="1" applyBorder="1" applyAlignment="1">
      <alignment horizontal="center" vertical="top" wrapText="1"/>
    </xf>
    <xf numFmtId="0" fontId="3" fillId="3" borderId="15" xfId="0" applyFont="1" applyFill="1" applyBorder="1" applyAlignment="1">
      <alignment horizontal="center" vertical="top" wrapText="1"/>
    </xf>
    <xf numFmtId="0" fontId="0" fillId="3" borderId="0" xfId="0" applyFill="1" applyAlignment="1">
      <alignment horizontal="center" wrapText="1"/>
    </xf>
    <xf numFmtId="0" fontId="3" fillId="3" borderId="19" xfId="0" applyFont="1" applyFill="1" applyBorder="1" applyAlignment="1">
      <alignment horizontal="right" wrapText="1"/>
    </xf>
    <xf numFmtId="0" fontId="3" fillId="3" borderId="0" xfId="0" applyFont="1" applyFill="1" applyAlignment="1">
      <alignment horizontal="right" wrapText="1"/>
    </xf>
    <xf numFmtId="0" fontId="3" fillId="3" borderId="15" xfId="0" applyFont="1" applyFill="1" applyBorder="1" applyAlignment="1">
      <alignment horizontal="right" wrapText="1"/>
    </xf>
    <xf numFmtId="0" fontId="15" fillId="2" borderId="28" xfId="0" applyFont="1" applyFill="1" applyBorder="1" applyAlignment="1" applyProtection="1">
      <alignment horizontal="left" vertical="center"/>
      <protection locked="0"/>
    </xf>
    <xf numFmtId="0" fontId="15" fillId="2" borderId="6"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28"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4" fillId="2" borderId="4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0" fillId="2" borderId="17" xfId="0" applyFill="1" applyBorder="1" applyAlignment="1">
      <alignment horizontal="left" vertical="top" wrapText="1"/>
    </xf>
    <xf numFmtId="0" fontId="0" fillId="2" borderId="18"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cellXfs>
  <cellStyles count="3">
    <cellStyle name="Hyperlink" xfId="2" builtinId="8"/>
    <cellStyle name="Procent" xfId="1" builtinId="5"/>
    <cellStyle name="Standaard" xfId="0" builtinId="0"/>
  </cellStyles>
  <dxfs count="0"/>
  <tableStyles count="0" defaultTableStyle="TableStyleMedium2" defaultPivotStyle="PivotStyleLight16"/>
  <colors>
    <mruColors>
      <color rgb="FFFF9900"/>
      <color rgb="FF479D76"/>
      <color rgb="FFEC62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8.png"/><Relationship Id="rId18" Type="http://schemas.openxmlformats.org/officeDocument/2006/relationships/hyperlink" Target="https://www.hauster.com/products/bison-acryllaatkit-wit-310ml?_pos=1&amp;_sid=a23aae2fe&amp;_ss=r" TargetMode="External"/><Relationship Id="rId3" Type="http://schemas.openxmlformats.org/officeDocument/2006/relationships/hyperlink" Target="https://www.hauster.com/products/siniat-finisher-pro-pasta-voor-gipsplaatnaden-25m2-5kg?_pos=4&amp;_sid=32e7b5267&amp;_ss=r" TargetMode="External"/><Relationship Id="rId21" Type="http://schemas.openxmlformats.org/officeDocument/2006/relationships/image" Target="../media/image12.png"/><Relationship Id="rId7" Type="http://schemas.openxmlformats.org/officeDocument/2006/relationships/hyperlink" Target="https://www.hauster.com/search?type=product&amp;options%5Bprefix%5D=last&amp;options%5Bunavailable_products%5D=last&amp;q=zwewlband" TargetMode="External"/><Relationship Id="rId12" Type="http://schemas.openxmlformats.org/officeDocument/2006/relationships/image" Target="../media/image7.png"/><Relationship Id="rId17" Type="http://schemas.openxmlformats.org/officeDocument/2006/relationships/image" Target="../media/image10.png"/><Relationship Id="rId2" Type="http://schemas.openxmlformats.org/officeDocument/2006/relationships/image" Target="../media/image2.png"/><Relationship Id="rId16" Type="http://schemas.openxmlformats.org/officeDocument/2006/relationships/hyperlink" Target="https://www.hauster.com/products/rapid-brads-nagels-type-8-l-40mm-5000st?_pos=1&amp;_sid=0b19ba1e4&amp;_ss=r" TargetMode="External"/><Relationship Id="rId20" Type="http://schemas.openxmlformats.org/officeDocument/2006/relationships/hyperlink" Target="https://www.hauster.com/products/ubbink-luchtdicht-manchet-tbv-dakdoorvoer-0-55-100-131mm?_pos=2&amp;_sid=c01a4e148&amp;_ss=r" TargetMode="External"/><Relationship Id="rId1" Type="http://schemas.openxmlformats.org/officeDocument/2006/relationships/hyperlink" Target="https://www.hauster.com/products/siniat-b45-voegen-en-gaten-vuller-20-25m2-5kg?_pos=6&amp;_sid=32e7b5267&amp;_ss=r" TargetMode="External"/><Relationship Id="rId6" Type="http://schemas.openxmlformats.org/officeDocument/2006/relationships/image" Target="../media/image4.jpeg"/><Relationship Id="rId11" Type="http://schemas.openxmlformats.org/officeDocument/2006/relationships/hyperlink" Target="https://www.hauster.com/collections/kitten-en-purren" TargetMode="External"/><Relationship Id="rId24" Type="http://schemas.openxmlformats.org/officeDocument/2006/relationships/image" Target="../media/image1.png"/><Relationship Id="rId5" Type="http://schemas.openxmlformats.org/officeDocument/2006/relationships/hyperlink" Target="https://www.hauster.com/collections/pir/products/recticel-eurothane-g-pir-isolatieplaat-met-gipsplaat-ak-rd-3-6-260x60x8cm-12-5mm-1st?_pos=1&amp;_fid=69bcb36cb&amp;_ss=c" TargetMode="External"/><Relationship Id="rId15" Type="http://schemas.openxmlformats.org/officeDocument/2006/relationships/image" Target="../media/image9.png"/><Relationship Id="rId23" Type="http://schemas.openxmlformats.org/officeDocument/2006/relationships/image" Target="../media/image13.png"/><Relationship Id="rId10" Type="http://schemas.openxmlformats.org/officeDocument/2006/relationships/image" Target="../media/image6.jpeg"/><Relationship Id="rId19" Type="http://schemas.openxmlformats.org/officeDocument/2006/relationships/image" Target="../media/image11.png"/><Relationship Id="rId4" Type="http://schemas.openxmlformats.org/officeDocument/2006/relationships/image" Target="../media/image3.png"/><Relationship Id="rId9" Type="http://schemas.openxmlformats.org/officeDocument/2006/relationships/hyperlink" Target="https://www.hauster.com/search?type=product&amp;options%5Bprefix%5D=last&amp;options%5Bunavailable_products%5D=last&amp;q=wig" TargetMode="External"/><Relationship Id="rId14" Type="http://schemas.openxmlformats.org/officeDocument/2006/relationships/hyperlink" Target="https://www.hauster.com/products/houten-kop-en-klemlat-geschaafd-fsc-18x18x270mm-vuren?_pos=1&amp;_sid=e1d7f4b4f&amp;_ss=r" TargetMode="External"/><Relationship Id="rId22" Type="http://schemas.openxmlformats.org/officeDocument/2006/relationships/hyperlink" Target="https://www.hauster.com/products/siniait-wapeningsband-zelfklevend-50mmx90m?_pos=1&amp;_sid=19ff51f0a&amp;_ss=r" TargetMode="External"/></Relationships>
</file>

<file path=xl/drawings/drawing1.xml><?xml version="1.0" encoding="utf-8"?>
<xdr:wsDr xmlns:xdr="http://schemas.openxmlformats.org/drawingml/2006/spreadsheetDrawing" xmlns:a="http://schemas.openxmlformats.org/drawingml/2006/main">
  <xdr:twoCellAnchor>
    <xdr:from>
      <xdr:col>2</xdr:col>
      <xdr:colOff>40129</xdr:colOff>
      <xdr:row>1</xdr:row>
      <xdr:rowOff>53686</xdr:rowOff>
    </xdr:from>
    <xdr:to>
      <xdr:col>16</xdr:col>
      <xdr:colOff>577216</xdr:colOff>
      <xdr:row>14</xdr:row>
      <xdr:rowOff>121227</xdr:rowOff>
    </xdr:to>
    <xdr:sp macro="" textlink="">
      <xdr:nvSpPr>
        <xdr:cNvPr id="12" name="Tekstvak 11">
          <a:extLst>
            <a:ext uri="{FF2B5EF4-FFF2-40B4-BE49-F238E27FC236}">
              <a16:creationId xmlns:a16="http://schemas.microsoft.com/office/drawing/2014/main" id="{983DA463-BA17-9450-AA93-809AF41AC079}"/>
            </a:ext>
          </a:extLst>
        </xdr:cNvPr>
        <xdr:cNvSpPr txBox="1"/>
      </xdr:nvSpPr>
      <xdr:spPr>
        <a:xfrm>
          <a:off x="3711584" y="226868"/>
          <a:ext cx="10720177" cy="237085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600" b="1">
              <a:solidFill>
                <a:schemeClr val="dk1"/>
              </a:solidFill>
              <a:effectLst/>
              <a:latin typeface="+mn-lt"/>
              <a:ea typeface="+mn-ea"/>
              <a:cs typeface="+mn-cs"/>
            </a:rPr>
            <a:t>Hauster Rekenhulp voor de klus: Een schuin dak isoleren Een schuin dak isoleren met PIR en gipsplaat in één</a:t>
          </a:r>
        </a:p>
        <a:p>
          <a:r>
            <a:rPr lang="nl-NL" sz="1600">
              <a:solidFill>
                <a:schemeClr val="dk1"/>
              </a:solidFill>
              <a:effectLst/>
              <a:latin typeface="+mn-lt"/>
              <a:ea typeface="+mn-ea"/>
              <a:cs typeface="+mn-cs"/>
            </a:rPr>
            <a:t>Vul de afmetingen in van jouw dak en bekijk direct de hoeveelheid materialen die je nodig hebt. </a:t>
          </a:r>
          <a:br>
            <a:rPr lang="nl-NL" sz="1600">
              <a:solidFill>
                <a:schemeClr val="dk1"/>
              </a:solidFill>
              <a:effectLst/>
              <a:latin typeface="+mn-lt"/>
              <a:ea typeface="+mn-ea"/>
              <a:cs typeface="+mn-cs"/>
            </a:rPr>
          </a:br>
          <a:endParaRPr lang="nl-NL" sz="1600" baseline="0"/>
        </a:p>
        <a:p>
          <a:r>
            <a:rPr lang="nl-NL" sz="1600" b="1" baseline="0"/>
            <a:t>Hoe werkt het?</a:t>
          </a:r>
        </a:p>
        <a:p>
          <a:r>
            <a:rPr lang="nl-NL" sz="1600" i="1" baseline="0"/>
            <a:t>Stap 1:</a:t>
          </a:r>
          <a:r>
            <a:rPr lang="nl-NL" sz="1600" baseline="0"/>
            <a:t> </a:t>
          </a:r>
          <a:r>
            <a:rPr lang="nl-NL" sz="1600">
              <a:solidFill>
                <a:schemeClr val="dk1"/>
              </a:solidFill>
              <a:effectLst/>
              <a:latin typeface="+mn-lt"/>
              <a:ea typeface="+mn-ea"/>
              <a:cs typeface="+mn-cs"/>
            </a:rPr>
            <a:t>Vul op dit tabblad per zijde van je dak de </a:t>
          </a:r>
          <a:r>
            <a:rPr lang="nl-NL" sz="1600" b="1" baseline="0">
              <a:solidFill>
                <a:srgbClr val="479D76"/>
              </a:solidFill>
              <a:effectLst/>
              <a:latin typeface="+mn-lt"/>
              <a:ea typeface="+mn-ea"/>
              <a:cs typeface="+mn-cs"/>
            </a:rPr>
            <a:t>groene velden</a:t>
          </a:r>
          <a:r>
            <a:rPr lang="nl-NL" sz="1600" b="1" baseline="0">
              <a:solidFill>
                <a:schemeClr val="dk1"/>
              </a:solidFill>
              <a:effectLst/>
              <a:latin typeface="+mn-lt"/>
              <a:ea typeface="+mn-ea"/>
              <a:cs typeface="+mn-cs"/>
            </a:rPr>
            <a:t> </a:t>
          </a:r>
          <a:r>
            <a:rPr lang="nl-NL" sz="1600">
              <a:solidFill>
                <a:schemeClr val="dk1"/>
              </a:solidFill>
              <a:effectLst/>
              <a:latin typeface="+mn-lt"/>
              <a:ea typeface="+mn-ea"/>
              <a:cs typeface="+mn-cs"/>
            </a:rPr>
            <a:t>in met de door jouw gemeten afmetingen.</a:t>
          </a:r>
          <a:r>
            <a:rPr lang="nl-NL" sz="1600" baseline="0">
              <a:solidFill>
                <a:schemeClr val="dk1"/>
              </a:solidFill>
              <a:effectLst/>
              <a:latin typeface="+mn-lt"/>
              <a:ea typeface="+mn-ea"/>
              <a:cs typeface="+mn-cs"/>
            </a:rPr>
            <a:t> </a:t>
          </a:r>
          <a:r>
            <a:rPr lang="nl-NL" sz="1600" baseline="0"/>
            <a:t>Dakzijde twee wordt automatisch ingevuld op basis van de maten in zijde 2. Je kan deze waar nodig handmatig aanpassen. </a:t>
          </a:r>
        </a:p>
        <a:p>
          <a:r>
            <a:rPr lang="nl-NL" sz="1600" i="1">
              <a:solidFill>
                <a:schemeClr val="dk1"/>
              </a:solidFill>
              <a:effectLst/>
              <a:latin typeface="+mn-lt"/>
              <a:ea typeface="+mn-ea"/>
              <a:cs typeface="+mn-cs"/>
            </a:rPr>
            <a:t>Stap 2:</a:t>
          </a:r>
          <a:r>
            <a:rPr lang="nl-NL" sz="1600">
              <a:solidFill>
                <a:schemeClr val="dk1"/>
              </a:solidFill>
              <a:effectLst/>
              <a:latin typeface="+mn-lt"/>
              <a:ea typeface="+mn-ea"/>
              <a:cs typeface="+mn-cs"/>
            </a:rPr>
            <a:t> Heb je een dakkapel of -raam groter dan 0,50 x 0,70 meter? Vul dan ook deze afmetingen in. Zo niet, dan laat je dit veld leeg. </a:t>
          </a:r>
          <a:endParaRPr lang="nl-NL" sz="1600" i="1" baseline="0"/>
        </a:p>
        <a:p>
          <a:r>
            <a:rPr lang="nl-NL" sz="1600" i="1">
              <a:solidFill>
                <a:schemeClr val="dk1"/>
              </a:solidFill>
              <a:effectLst/>
              <a:latin typeface="+mn-lt"/>
              <a:ea typeface="+mn-ea"/>
              <a:cs typeface="+mn-cs"/>
            </a:rPr>
            <a:t>Stap 3:</a:t>
          </a:r>
          <a:r>
            <a:rPr lang="nl-NL" sz="1600">
              <a:solidFill>
                <a:schemeClr val="dk1"/>
              </a:solidFill>
              <a:effectLst/>
              <a:latin typeface="+mn-lt"/>
              <a:ea typeface="+mn-ea"/>
              <a:cs typeface="+mn-cs"/>
            </a:rPr>
            <a:t> De rekenhulp rekent alles voor je uit.</a:t>
          </a:r>
          <a:r>
            <a:rPr lang="nl-NL" sz="1600" baseline="0">
              <a:solidFill>
                <a:schemeClr val="dk1"/>
              </a:solidFill>
              <a:effectLst/>
              <a:latin typeface="+mn-lt"/>
              <a:ea typeface="+mn-ea"/>
              <a:cs typeface="+mn-cs"/>
            </a:rPr>
            <a:t> Even controleren, </a:t>
          </a:r>
          <a:r>
            <a:rPr lang="nl-NL" sz="1600">
              <a:solidFill>
                <a:schemeClr val="dk1"/>
              </a:solidFill>
              <a:effectLst/>
              <a:latin typeface="+mn-lt"/>
              <a:ea typeface="+mn-ea"/>
              <a:cs typeface="+mn-cs"/>
            </a:rPr>
            <a:t>bestellen en je kunt aan de slag! </a:t>
          </a:r>
          <a:endParaRPr lang="nl-NL" sz="1600" baseline="0"/>
        </a:p>
      </xdr:txBody>
    </xdr:sp>
    <xdr:clientData/>
  </xdr:twoCellAnchor>
  <xdr:twoCellAnchor>
    <xdr:from>
      <xdr:col>8</xdr:col>
      <xdr:colOff>0</xdr:colOff>
      <xdr:row>71</xdr:row>
      <xdr:rowOff>163286</xdr:rowOff>
    </xdr:from>
    <xdr:to>
      <xdr:col>13</xdr:col>
      <xdr:colOff>721178</xdr:colOff>
      <xdr:row>71</xdr:row>
      <xdr:rowOff>163286</xdr:rowOff>
    </xdr:to>
    <xdr:cxnSp macro="">
      <xdr:nvCxnSpPr>
        <xdr:cNvPr id="28" name="Rechte verbindingslijn met pijl 27">
          <a:extLst>
            <a:ext uri="{FF2B5EF4-FFF2-40B4-BE49-F238E27FC236}">
              <a16:creationId xmlns:a16="http://schemas.microsoft.com/office/drawing/2014/main" id="{43E61D03-25AE-F878-6F5E-A0682E029BD2}"/>
            </a:ext>
          </a:extLst>
        </xdr:cNvPr>
        <xdr:cNvCxnSpPr/>
      </xdr:nvCxnSpPr>
      <xdr:spPr>
        <a:xfrm>
          <a:off x="3741964" y="12954000"/>
          <a:ext cx="4463143" cy="0"/>
        </a:xfrm>
        <a:prstGeom prst="straightConnector1">
          <a:avLst/>
        </a:prstGeom>
        <a:ln>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8</xdr:col>
      <xdr:colOff>54156</xdr:colOff>
      <xdr:row>40</xdr:row>
      <xdr:rowOff>7891</xdr:rowOff>
    </xdr:from>
    <xdr:to>
      <xdr:col>14</xdr:col>
      <xdr:colOff>15512</xdr:colOff>
      <xdr:row>40</xdr:row>
      <xdr:rowOff>7891</xdr:rowOff>
    </xdr:to>
    <xdr:cxnSp macro="">
      <xdr:nvCxnSpPr>
        <xdr:cNvPr id="29" name="Rechte verbindingslijn met pijl 28">
          <a:extLst>
            <a:ext uri="{FF2B5EF4-FFF2-40B4-BE49-F238E27FC236}">
              <a16:creationId xmlns:a16="http://schemas.microsoft.com/office/drawing/2014/main" id="{187C1003-874B-4716-A6F4-4ADF6EA0AF24}"/>
            </a:ext>
          </a:extLst>
        </xdr:cNvPr>
        <xdr:cNvCxnSpPr/>
      </xdr:nvCxnSpPr>
      <xdr:spPr>
        <a:xfrm>
          <a:off x="8136799" y="7627891"/>
          <a:ext cx="4370070" cy="0"/>
        </a:xfrm>
        <a:prstGeom prst="straightConnector1">
          <a:avLst/>
        </a:prstGeom>
        <a:ln>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703762</xdr:colOff>
      <xdr:row>31</xdr:row>
      <xdr:rowOff>163286</xdr:rowOff>
    </xdr:from>
    <xdr:to>
      <xdr:col>12</xdr:col>
      <xdr:colOff>21227</xdr:colOff>
      <xdr:row>31</xdr:row>
      <xdr:rowOff>163286</xdr:rowOff>
    </xdr:to>
    <xdr:cxnSp macro="">
      <xdr:nvCxnSpPr>
        <xdr:cNvPr id="30" name="Rechte verbindingslijn met pijl 29">
          <a:extLst>
            <a:ext uri="{FF2B5EF4-FFF2-40B4-BE49-F238E27FC236}">
              <a16:creationId xmlns:a16="http://schemas.microsoft.com/office/drawing/2014/main" id="{9A64DB14-BE53-4165-9C74-1AC80F90B9A4}"/>
            </a:ext>
          </a:extLst>
        </xdr:cNvPr>
        <xdr:cNvCxnSpPr/>
      </xdr:nvCxnSpPr>
      <xdr:spPr>
        <a:xfrm>
          <a:off x="9521191" y="6123215"/>
          <a:ext cx="1521822" cy="0"/>
        </a:xfrm>
        <a:prstGeom prst="straightConnector1">
          <a:avLst/>
        </a:prstGeom>
        <a:ln>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490130</xdr:colOff>
      <xdr:row>23</xdr:row>
      <xdr:rowOff>169273</xdr:rowOff>
    </xdr:from>
    <xdr:to>
      <xdr:col>9</xdr:col>
      <xdr:colOff>499655</xdr:colOff>
      <xdr:row>31</xdr:row>
      <xdr:rowOff>17417</xdr:rowOff>
    </xdr:to>
    <xdr:cxnSp macro="">
      <xdr:nvCxnSpPr>
        <xdr:cNvPr id="32" name="Rechte verbindingslijn met pijl 31">
          <a:extLst>
            <a:ext uri="{FF2B5EF4-FFF2-40B4-BE49-F238E27FC236}">
              <a16:creationId xmlns:a16="http://schemas.microsoft.com/office/drawing/2014/main" id="{8861D8DF-F0E2-483B-8C58-305D0B4FB611}"/>
            </a:ext>
          </a:extLst>
        </xdr:cNvPr>
        <xdr:cNvCxnSpPr/>
      </xdr:nvCxnSpPr>
      <xdr:spPr>
        <a:xfrm flipH="1" flipV="1">
          <a:off x="9307559" y="4577987"/>
          <a:ext cx="9525" cy="1399359"/>
        </a:xfrm>
        <a:prstGeom prst="straightConnector1">
          <a:avLst/>
        </a:prstGeom>
        <a:ln>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7</xdr:col>
      <xdr:colOff>474346</xdr:colOff>
      <xdr:row>18</xdr:row>
      <xdr:rowOff>15241</xdr:rowOff>
    </xdr:from>
    <xdr:to>
      <xdr:col>7</xdr:col>
      <xdr:colOff>491763</xdr:colOff>
      <xdr:row>38</xdr:row>
      <xdr:rowOff>149678</xdr:rowOff>
    </xdr:to>
    <xdr:cxnSp macro="">
      <xdr:nvCxnSpPr>
        <xdr:cNvPr id="35" name="Rechte verbindingslijn met pijl 34">
          <a:extLst>
            <a:ext uri="{FF2B5EF4-FFF2-40B4-BE49-F238E27FC236}">
              <a16:creationId xmlns:a16="http://schemas.microsoft.com/office/drawing/2014/main" id="{484BE491-B435-4CDA-A77C-05AED2E71CF8}"/>
            </a:ext>
          </a:extLst>
        </xdr:cNvPr>
        <xdr:cNvCxnSpPr/>
      </xdr:nvCxnSpPr>
      <xdr:spPr>
        <a:xfrm>
          <a:off x="7822203" y="3485062"/>
          <a:ext cx="17417" cy="3930830"/>
        </a:xfrm>
        <a:prstGeom prst="straightConnector1">
          <a:avLst/>
        </a:prstGeom>
        <a:ln>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7</xdr:col>
      <xdr:colOff>464549</xdr:colOff>
      <xdr:row>50</xdr:row>
      <xdr:rowOff>34835</xdr:rowOff>
    </xdr:from>
    <xdr:to>
      <xdr:col>7</xdr:col>
      <xdr:colOff>489586</xdr:colOff>
      <xdr:row>70</xdr:row>
      <xdr:rowOff>173083</xdr:rowOff>
    </xdr:to>
    <xdr:cxnSp macro="">
      <xdr:nvCxnSpPr>
        <xdr:cNvPr id="38" name="Rechte verbindingslijn met pijl 37">
          <a:extLst>
            <a:ext uri="{FF2B5EF4-FFF2-40B4-BE49-F238E27FC236}">
              <a16:creationId xmlns:a16="http://schemas.microsoft.com/office/drawing/2014/main" id="{6E79251E-DFC1-42FE-B042-0D9BCFDBD848}"/>
            </a:ext>
          </a:extLst>
        </xdr:cNvPr>
        <xdr:cNvCxnSpPr/>
      </xdr:nvCxnSpPr>
      <xdr:spPr>
        <a:xfrm>
          <a:off x="7812406" y="9682299"/>
          <a:ext cx="25037" cy="3880213"/>
        </a:xfrm>
        <a:prstGeom prst="straightConnector1">
          <a:avLst/>
        </a:prstGeom>
        <a:ln>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0</xdr:colOff>
      <xdr:row>63</xdr:row>
      <xdr:rowOff>157570</xdr:rowOff>
    </xdr:from>
    <xdr:to>
      <xdr:col>12</xdr:col>
      <xdr:colOff>721178</xdr:colOff>
      <xdr:row>63</xdr:row>
      <xdr:rowOff>166486</xdr:rowOff>
    </xdr:to>
    <xdr:cxnSp macro="">
      <xdr:nvCxnSpPr>
        <xdr:cNvPr id="39" name="Rechte verbindingslijn met pijl 38">
          <a:extLst>
            <a:ext uri="{FF2B5EF4-FFF2-40B4-BE49-F238E27FC236}">
              <a16:creationId xmlns:a16="http://schemas.microsoft.com/office/drawing/2014/main" id="{CD813451-8472-406E-9001-9BAB39336586}"/>
            </a:ext>
          </a:extLst>
        </xdr:cNvPr>
        <xdr:cNvCxnSpPr/>
      </xdr:nvCxnSpPr>
      <xdr:spPr>
        <a:xfrm flipV="1">
          <a:off x="8817429" y="12240713"/>
          <a:ext cx="2925535" cy="8916"/>
        </a:xfrm>
        <a:prstGeom prst="straightConnector1">
          <a:avLst/>
        </a:prstGeom>
        <a:ln>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8</xdr:col>
      <xdr:colOff>478156</xdr:colOff>
      <xdr:row>55</xdr:row>
      <xdr:rowOff>134166</xdr:rowOff>
    </xdr:from>
    <xdr:to>
      <xdr:col>8</xdr:col>
      <xdr:colOff>478156</xdr:colOff>
      <xdr:row>62</xdr:row>
      <xdr:rowOff>172810</xdr:rowOff>
    </xdr:to>
    <xdr:cxnSp macro="">
      <xdr:nvCxnSpPr>
        <xdr:cNvPr id="40" name="Rechte verbindingslijn met pijl 39">
          <a:extLst>
            <a:ext uri="{FF2B5EF4-FFF2-40B4-BE49-F238E27FC236}">
              <a16:creationId xmlns:a16="http://schemas.microsoft.com/office/drawing/2014/main" id="{D5B41685-AE8D-4A8F-96C0-0C880F42AF8E}"/>
            </a:ext>
          </a:extLst>
        </xdr:cNvPr>
        <xdr:cNvCxnSpPr/>
      </xdr:nvCxnSpPr>
      <xdr:spPr>
        <a:xfrm flipH="1" flipV="1">
          <a:off x="8560799" y="10706916"/>
          <a:ext cx="0" cy="1358537"/>
        </a:xfrm>
        <a:prstGeom prst="straightConnector1">
          <a:avLst/>
        </a:prstGeom>
        <a:ln>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262618</xdr:colOff>
      <xdr:row>31</xdr:row>
      <xdr:rowOff>21500</xdr:rowOff>
    </xdr:from>
    <xdr:to>
      <xdr:col>14</xdr:col>
      <xdr:colOff>264522</xdr:colOff>
      <xdr:row>34</xdr:row>
      <xdr:rowOff>0</xdr:rowOff>
    </xdr:to>
    <xdr:cxnSp macro="">
      <xdr:nvCxnSpPr>
        <xdr:cNvPr id="42" name="Rechte verbindingslijn met pijl 41">
          <a:extLst>
            <a:ext uri="{FF2B5EF4-FFF2-40B4-BE49-F238E27FC236}">
              <a16:creationId xmlns:a16="http://schemas.microsoft.com/office/drawing/2014/main" id="{87B89088-E8E2-4612-9CC2-3094C3CF4FC8}"/>
            </a:ext>
          </a:extLst>
        </xdr:cNvPr>
        <xdr:cNvCxnSpPr/>
      </xdr:nvCxnSpPr>
      <xdr:spPr>
        <a:xfrm>
          <a:off x="12753975" y="5981429"/>
          <a:ext cx="1904" cy="550000"/>
        </a:xfrm>
        <a:prstGeom prst="straightConnector1">
          <a:avLst/>
        </a:prstGeom>
        <a:ln>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264523</xdr:colOff>
      <xdr:row>63</xdr:row>
      <xdr:rowOff>15240</xdr:rowOff>
    </xdr:from>
    <xdr:to>
      <xdr:col>14</xdr:col>
      <xdr:colOff>264523</xdr:colOff>
      <xdr:row>65</xdr:row>
      <xdr:rowOff>172810</xdr:rowOff>
    </xdr:to>
    <xdr:cxnSp macro="">
      <xdr:nvCxnSpPr>
        <xdr:cNvPr id="45" name="Rechte verbindingslijn met pijl 44">
          <a:extLst>
            <a:ext uri="{FF2B5EF4-FFF2-40B4-BE49-F238E27FC236}">
              <a16:creationId xmlns:a16="http://schemas.microsoft.com/office/drawing/2014/main" id="{5D762E58-71F7-4573-83B7-76C0C6710338}"/>
            </a:ext>
          </a:extLst>
        </xdr:cNvPr>
        <xdr:cNvCxnSpPr/>
      </xdr:nvCxnSpPr>
      <xdr:spPr>
        <a:xfrm>
          <a:off x="12755880" y="12098383"/>
          <a:ext cx="0" cy="538570"/>
        </a:xfrm>
        <a:prstGeom prst="straightConnector1">
          <a:avLst/>
        </a:prstGeom>
        <a:ln>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16</xdr:col>
      <xdr:colOff>519546</xdr:colOff>
      <xdr:row>0</xdr:row>
      <xdr:rowOff>34637</xdr:rowOff>
    </xdr:from>
    <xdr:to>
      <xdr:col>20</xdr:col>
      <xdr:colOff>383021</xdr:colOff>
      <xdr:row>8</xdr:row>
      <xdr:rowOff>16948</xdr:rowOff>
    </xdr:to>
    <xdr:pic>
      <xdr:nvPicPr>
        <xdr:cNvPr id="2" name="Afbeelding 1">
          <a:extLst>
            <a:ext uri="{FF2B5EF4-FFF2-40B4-BE49-F238E27FC236}">
              <a16:creationId xmlns:a16="http://schemas.microsoft.com/office/drawing/2014/main" id="{0734FA39-0CF1-4016-9D45-37C546DA7EA7}"/>
            </a:ext>
          </a:extLst>
        </xdr:cNvPr>
        <xdr:cNvPicPr>
          <a:picLocks noChangeAspect="1"/>
        </xdr:cNvPicPr>
      </xdr:nvPicPr>
      <xdr:blipFill>
        <a:blip xmlns:r="http://schemas.openxmlformats.org/officeDocument/2006/relationships" r:embed="rId1"/>
        <a:stretch>
          <a:fillRect/>
        </a:stretch>
      </xdr:blipFill>
      <xdr:spPr>
        <a:xfrm>
          <a:off x="14374091" y="34637"/>
          <a:ext cx="2807566" cy="14082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191593</xdr:colOff>
      <xdr:row>1</xdr:row>
      <xdr:rowOff>37860</xdr:rowOff>
    </xdr:from>
    <xdr:to>
      <xdr:col>9</xdr:col>
      <xdr:colOff>3639193</xdr:colOff>
      <xdr:row>9</xdr:row>
      <xdr:rowOff>326572</xdr:rowOff>
    </xdr:to>
    <xdr:sp macro="" textlink="">
      <xdr:nvSpPr>
        <xdr:cNvPr id="4" name="Tekstvak 3">
          <a:extLst>
            <a:ext uri="{FF2B5EF4-FFF2-40B4-BE49-F238E27FC236}">
              <a16:creationId xmlns:a16="http://schemas.microsoft.com/office/drawing/2014/main" id="{73797326-543A-47A0-895F-A7A2CB23EA36}"/>
            </a:ext>
          </a:extLst>
        </xdr:cNvPr>
        <xdr:cNvSpPr txBox="1"/>
      </xdr:nvSpPr>
      <xdr:spPr>
        <a:xfrm>
          <a:off x="3863048" y="211042"/>
          <a:ext cx="13405554" cy="17261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600" b="1">
              <a:solidFill>
                <a:schemeClr val="dk1"/>
              </a:solidFill>
              <a:effectLst/>
              <a:latin typeface="+mn-lt"/>
              <a:ea typeface="+mn-ea"/>
              <a:cs typeface="+mn-cs"/>
            </a:rPr>
            <a:t>Je hebt het eerste tabblad ingevuld, top!</a:t>
          </a:r>
          <a:br>
            <a:rPr lang="nl-NL" sz="1600">
              <a:solidFill>
                <a:schemeClr val="dk1"/>
              </a:solidFill>
              <a:effectLst/>
              <a:latin typeface="+mn-lt"/>
              <a:ea typeface="+mn-ea"/>
              <a:cs typeface="+mn-cs"/>
            </a:rPr>
          </a:br>
          <a:r>
            <a:rPr lang="nl-NL" sz="1600">
              <a:solidFill>
                <a:schemeClr val="dk1"/>
              </a:solidFill>
              <a:effectLst/>
              <a:latin typeface="+mn-lt"/>
              <a:ea typeface="+mn-ea"/>
              <a:cs typeface="+mn-cs"/>
            </a:rPr>
            <a:t>De rekenhulp heeft de hoeveelheid materiaal voor jou klus </a:t>
          </a:r>
          <a:r>
            <a:rPr lang="nl-NL" sz="1600" baseline="0">
              <a:solidFill>
                <a:schemeClr val="dk1"/>
              </a:solidFill>
              <a:effectLst/>
              <a:latin typeface="+mn-lt"/>
              <a:ea typeface="+mn-ea"/>
              <a:cs typeface="+mn-cs"/>
            </a:rPr>
            <a:t>uitgerekend. Nog even controleren, bestellen en klussen maar.</a:t>
          </a:r>
        </a:p>
        <a:p>
          <a:endParaRPr lang="nl-NL" sz="1600" baseline="0"/>
        </a:p>
        <a:p>
          <a:r>
            <a:rPr lang="nl-NL" sz="1600">
              <a:solidFill>
                <a:schemeClr val="dk1"/>
              </a:solidFill>
              <a:effectLst/>
              <a:latin typeface="+mn-lt"/>
              <a:ea typeface="+mn-ea"/>
              <a:cs typeface="+mn-cs"/>
            </a:rPr>
            <a:t>* De materialen en hoeveelheden zijn berekend op basis van ons klusadvies omschreven in de klusvideo en het stappenplan. </a:t>
          </a:r>
        </a:p>
        <a:p>
          <a:r>
            <a:rPr lang="nl-NL" sz="1600" baseline="0"/>
            <a:t>** Denk je dat je op basis van jou situatie thuis veel 'lastige' plekjes hebt. Dan kan je het percentage snijverlies verhogen (of verlagen).</a:t>
          </a:r>
        </a:p>
      </xdr:txBody>
    </xdr:sp>
    <xdr:clientData/>
  </xdr:twoCellAnchor>
  <xdr:twoCellAnchor editAs="oneCell">
    <xdr:from>
      <xdr:col>2</xdr:col>
      <xdr:colOff>423110</xdr:colOff>
      <xdr:row>20</xdr:row>
      <xdr:rowOff>229416</xdr:rowOff>
    </xdr:from>
    <xdr:to>
      <xdr:col>2</xdr:col>
      <xdr:colOff>1314177</xdr:colOff>
      <xdr:row>20</xdr:row>
      <xdr:rowOff>1123677</xdr:rowOff>
    </xdr:to>
    <xdr:pic>
      <xdr:nvPicPr>
        <xdr:cNvPr id="2" name="Afbeelding 1">
          <a:hlinkClick xmlns:r="http://schemas.openxmlformats.org/officeDocument/2006/relationships" r:id="rId1"/>
          <a:extLst>
            <a:ext uri="{FF2B5EF4-FFF2-40B4-BE49-F238E27FC236}">
              <a16:creationId xmlns:a16="http://schemas.microsoft.com/office/drawing/2014/main" id="{3E59F902-F5BB-8BEB-41D1-C7CD0BD0E6C6}"/>
            </a:ext>
          </a:extLst>
        </xdr:cNvPr>
        <xdr:cNvPicPr>
          <a:picLocks noChangeAspect="1"/>
        </xdr:cNvPicPr>
      </xdr:nvPicPr>
      <xdr:blipFill>
        <a:blip xmlns:r="http://schemas.openxmlformats.org/officeDocument/2006/relationships" r:embed="rId2"/>
        <a:stretch>
          <a:fillRect/>
        </a:stretch>
      </xdr:blipFill>
      <xdr:spPr>
        <a:xfrm>
          <a:off x="1008217" y="12870452"/>
          <a:ext cx="902497" cy="905691"/>
        </a:xfrm>
        <a:prstGeom prst="rect">
          <a:avLst/>
        </a:prstGeom>
      </xdr:spPr>
    </xdr:pic>
    <xdr:clientData/>
  </xdr:twoCellAnchor>
  <xdr:twoCellAnchor editAs="oneCell">
    <xdr:from>
      <xdr:col>2</xdr:col>
      <xdr:colOff>249375</xdr:colOff>
      <xdr:row>21</xdr:row>
      <xdr:rowOff>46537</xdr:rowOff>
    </xdr:from>
    <xdr:to>
      <xdr:col>2</xdr:col>
      <xdr:colOff>1430655</xdr:colOff>
      <xdr:row>21</xdr:row>
      <xdr:rowOff>1216052</xdr:rowOff>
    </xdr:to>
    <xdr:pic>
      <xdr:nvPicPr>
        <xdr:cNvPr id="3" name="Afbeelding 2">
          <a:hlinkClick xmlns:r="http://schemas.openxmlformats.org/officeDocument/2006/relationships" r:id="rId3"/>
          <a:extLst>
            <a:ext uri="{FF2B5EF4-FFF2-40B4-BE49-F238E27FC236}">
              <a16:creationId xmlns:a16="http://schemas.microsoft.com/office/drawing/2014/main" id="{FB322EAB-3F92-50DA-9980-E062B645CBA0}"/>
            </a:ext>
          </a:extLst>
        </xdr:cNvPr>
        <xdr:cNvPicPr>
          <a:picLocks noChangeAspect="1"/>
        </xdr:cNvPicPr>
      </xdr:nvPicPr>
      <xdr:blipFill>
        <a:blip xmlns:r="http://schemas.openxmlformats.org/officeDocument/2006/relationships" r:embed="rId4"/>
        <a:stretch>
          <a:fillRect/>
        </a:stretch>
      </xdr:blipFill>
      <xdr:spPr>
        <a:xfrm>
          <a:off x="834482" y="13966644"/>
          <a:ext cx="1181280" cy="1169515"/>
        </a:xfrm>
        <a:prstGeom prst="rect">
          <a:avLst/>
        </a:prstGeom>
      </xdr:spPr>
    </xdr:pic>
    <xdr:clientData/>
  </xdr:twoCellAnchor>
  <xdr:twoCellAnchor editAs="oneCell">
    <xdr:from>
      <xdr:col>2</xdr:col>
      <xdr:colOff>421822</xdr:colOff>
      <xdr:row>12</xdr:row>
      <xdr:rowOff>163286</xdr:rowOff>
    </xdr:from>
    <xdr:to>
      <xdr:col>2</xdr:col>
      <xdr:colOff>1695270</xdr:colOff>
      <xdr:row>12</xdr:row>
      <xdr:rowOff>1127488</xdr:rowOff>
    </xdr:to>
    <xdr:pic>
      <xdr:nvPicPr>
        <xdr:cNvPr id="6" name="Afbeelding 5" descr="Recticel Eurothane G pir isolatieplaat met gipsplaat AK">
          <a:hlinkClick xmlns:r="http://schemas.openxmlformats.org/officeDocument/2006/relationships" r:id="rId5"/>
          <a:extLst>
            <a:ext uri="{FF2B5EF4-FFF2-40B4-BE49-F238E27FC236}">
              <a16:creationId xmlns:a16="http://schemas.microsoft.com/office/drawing/2014/main" id="{144674B3-AE82-D27A-8B60-213F81E7AFB5}"/>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8740" t="16062"/>
        <a:stretch/>
      </xdr:blipFill>
      <xdr:spPr bwMode="auto">
        <a:xfrm>
          <a:off x="1006929" y="2571750"/>
          <a:ext cx="1284878" cy="964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503192</xdr:colOff>
      <xdr:row>13</xdr:row>
      <xdr:rowOff>270240</xdr:rowOff>
    </xdr:from>
    <xdr:to>
      <xdr:col>2</xdr:col>
      <xdr:colOff>1522326</xdr:colOff>
      <xdr:row>13</xdr:row>
      <xdr:rowOff>968013</xdr:rowOff>
    </xdr:to>
    <xdr:pic>
      <xdr:nvPicPr>
        <xdr:cNvPr id="7" name="Afbeelding 6">
          <a:hlinkClick xmlns:r="http://schemas.openxmlformats.org/officeDocument/2006/relationships" r:id="rId7"/>
          <a:extLst>
            <a:ext uri="{FF2B5EF4-FFF2-40B4-BE49-F238E27FC236}">
              <a16:creationId xmlns:a16="http://schemas.microsoft.com/office/drawing/2014/main" id="{F83A926D-7D3C-9521-A0CA-937B31444246}"/>
            </a:ext>
          </a:extLst>
        </xdr:cNvPr>
        <xdr:cNvPicPr>
          <a:picLocks noChangeAspect="1"/>
        </xdr:cNvPicPr>
      </xdr:nvPicPr>
      <xdr:blipFill>
        <a:blip xmlns:r="http://schemas.openxmlformats.org/officeDocument/2006/relationships" r:embed="rId8"/>
        <a:stretch>
          <a:fillRect/>
        </a:stretch>
      </xdr:blipFill>
      <xdr:spPr>
        <a:xfrm>
          <a:off x="1088299" y="3957776"/>
          <a:ext cx="1019134" cy="697773"/>
        </a:xfrm>
        <a:prstGeom prst="rect">
          <a:avLst/>
        </a:prstGeom>
      </xdr:spPr>
    </xdr:pic>
    <xdr:clientData/>
  </xdr:twoCellAnchor>
  <xdr:twoCellAnchor editAs="oneCell">
    <xdr:from>
      <xdr:col>2</xdr:col>
      <xdr:colOff>573872</xdr:colOff>
      <xdr:row>14</xdr:row>
      <xdr:rowOff>398691</xdr:rowOff>
    </xdr:from>
    <xdr:to>
      <xdr:col>2</xdr:col>
      <xdr:colOff>1393371</xdr:colOff>
      <xdr:row>14</xdr:row>
      <xdr:rowOff>874667</xdr:rowOff>
    </xdr:to>
    <xdr:pic>
      <xdr:nvPicPr>
        <xdr:cNvPr id="8" name="Afbeelding 7">
          <a:hlinkClick xmlns:r="http://schemas.openxmlformats.org/officeDocument/2006/relationships" r:id="rId9"/>
          <a:extLst>
            <a:ext uri="{FF2B5EF4-FFF2-40B4-BE49-F238E27FC236}">
              <a16:creationId xmlns:a16="http://schemas.microsoft.com/office/drawing/2014/main" id="{05D6D8D6-94DD-4BCA-2AEF-D67E6CBD3B6E}"/>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20956" b="21978"/>
        <a:stretch/>
      </xdr:blipFill>
      <xdr:spPr bwMode="auto">
        <a:xfrm>
          <a:off x="1158979" y="5365298"/>
          <a:ext cx="819499" cy="47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468316</xdr:colOff>
      <xdr:row>15</xdr:row>
      <xdr:rowOff>174987</xdr:rowOff>
    </xdr:from>
    <xdr:to>
      <xdr:col>2</xdr:col>
      <xdr:colOff>1432559</xdr:colOff>
      <xdr:row>15</xdr:row>
      <xdr:rowOff>1141094</xdr:rowOff>
    </xdr:to>
    <xdr:pic>
      <xdr:nvPicPr>
        <xdr:cNvPr id="9" name="Afbeelding 8">
          <a:hlinkClick xmlns:r="http://schemas.openxmlformats.org/officeDocument/2006/relationships" r:id="rId11"/>
          <a:extLst>
            <a:ext uri="{FF2B5EF4-FFF2-40B4-BE49-F238E27FC236}">
              <a16:creationId xmlns:a16="http://schemas.microsoft.com/office/drawing/2014/main" id="{BAF5042E-BE73-B308-4AB7-2BBD0C1EA8C1}"/>
            </a:ext>
          </a:extLst>
        </xdr:cNvPr>
        <xdr:cNvPicPr>
          <a:picLocks noChangeAspect="1"/>
        </xdr:cNvPicPr>
      </xdr:nvPicPr>
      <xdr:blipFill>
        <a:blip xmlns:r="http://schemas.openxmlformats.org/officeDocument/2006/relationships" r:embed="rId12"/>
        <a:stretch>
          <a:fillRect/>
        </a:stretch>
      </xdr:blipFill>
      <xdr:spPr>
        <a:xfrm>
          <a:off x="1053423" y="6420666"/>
          <a:ext cx="960433" cy="966107"/>
        </a:xfrm>
        <a:prstGeom prst="rect">
          <a:avLst/>
        </a:prstGeom>
      </xdr:spPr>
    </xdr:pic>
    <xdr:clientData/>
  </xdr:twoCellAnchor>
  <xdr:twoCellAnchor editAs="oneCell">
    <xdr:from>
      <xdr:col>2</xdr:col>
      <xdr:colOff>479277</xdr:colOff>
      <xdr:row>16</xdr:row>
      <xdr:rowOff>248738</xdr:rowOff>
    </xdr:from>
    <xdr:to>
      <xdr:col>2</xdr:col>
      <xdr:colOff>1354996</xdr:colOff>
      <xdr:row>16</xdr:row>
      <xdr:rowOff>1144905</xdr:rowOff>
    </xdr:to>
    <xdr:pic>
      <xdr:nvPicPr>
        <xdr:cNvPr id="10" name="Afbeelding 9">
          <a:hlinkClick xmlns:r="http://schemas.openxmlformats.org/officeDocument/2006/relationships" r:id="rId11"/>
          <a:extLst>
            <a:ext uri="{FF2B5EF4-FFF2-40B4-BE49-F238E27FC236}">
              <a16:creationId xmlns:a16="http://schemas.microsoft.com/office/drawing/2014/main" id="{1685BD5B-EC3B-5E67-D930-132637616A24}"/>
            </a:ext>
          </a:extLst>
        </xdr:cNvPr>
        <xdr:cNvPicPr>
          <a:picLocks noChangeAspect="1"/>
        </xdr:cNvPicPr>
      </xdr:nvPicPr>
      <xdr:blipFill>
        <a:blip xmlns:r="http://schemas.openxmlformats.org/officeDocument/2006/relationships" r:embed="rId13"/>
        <a:stretch>
          <a:fillRect/>
        </a:stretch>
      </xdr:blipFill>
      <xdr:spPr>
        <a:xfrm>
          <a:off x="1064384" y="7773488"/>
          <a:ext cx="887149" cy="896167"/>
        </a:xfrm>
        <a:prstGeom prst="rect">
          <a:avLst/>
        </a:prstGeom>
      </xdr:spPr>
    </xdr:pic>
    <xdr:clientData/>
  </xdr:twoCellAnchor>
  <xdr:twoCellAnchor editAs="oneCell">
    <xdr:from>
      <xdr:col>2</xdr:col>
      <xdr:colOff>514896</xdr:colOff>
      <xdr:row>17</xdr:row>
      <xdr:rowOff>277858</xdr:rowOff>
    </xdr:from>
    <xdr:to>
      <xdr:col>2</xdr:col>
      <xdr:colOff>1506360</xdr:colOff>
      <xdr:row>17</xdr:row>
      <xdr:rowOff>1121501</xdr:rowOff>
    </xdr:to>
    <xdr:pic>
      <xdr:nvPicPr>
        <xdr:cNvPr id="11" name="Afbeelding 10">
          <a:hlinkClick xmlns:r="http://schemas.openxmlformats.org/officeDocument/2006/relationships" r:id="rId14"/>
          <a:extLst>
            <a:ext uri="{FF2B5EF4-FFF2-40B4-BE49-F238E27FC236}">
              <a16:creationId xmlns:a16="http://schemas.microsoft.com/office/drawing/2014/main" id="{18C722F7-80B4-DEC6-C0C5-79E48AB625E9}"/>
            </a:ext>
          </a:extLst>
        </xdr:cNvPr>
        <xdr:cNvPicPr>
          <a:picLocks noChangeAspect="1"/>
        </xdr:cNvPicPr>
      </xdr:nvPicPr>
      <xdr:blipFill rotWithShape="1">
        <a:blip xmlns:r="http://schemas.openxmlformats.org/officeDocument/2006/relationships" r:embed="rId15"/>
        <a:srcRect l="60279" t="33619" b="14690"/>
        <a:stretch/>
      </xdr:blipFill>
      <xdr:spPr>
        <a:xfrm>
          <a:off x="1100003" y="9081679"/>
          <a:ext cx="983844" cy="843643"/>
        </a:xfrm>
        <a:prstGeom prst="rect">
          <a:avLst/>
        </a:prstGeom>
      </xdr:spPr>
    </xdr:pic>
    <xdr:clientData/>
  </xdr:twoCellAnchor>
  <xdr:twoCellAnchor editAs="oneCell">
    <xdr:from>
      <xdr:col>2</xdr:col>
      <xdr:colOff>512838</xdr:colOff>
      <xdr:row>18</xdr:row>
      <xdr:rowOff>161380</xdr:rowOff>
    </xdr:from>
    <xdr:to>
      <xdr:col>2</xdr:col>
      <xdr:colOff>1465761</xdr:colOff>
      <xdr:row>18</xdr:row>
      <xdr:rowOff>1123403</xdr:rowOff>
    </xdr:to>
    <xdr:pic>
      <xdr:nvPicPr>
        <xdr:cNvPr id="13" name="Afbeelding 12">
          <a:hlinkClick xmlns:r="http://schemas.openxmlformats.org/officeDocument/2006/relationships" r:id="rId16"/>
          <a:extLst>
            <a:ext uri="{FF2B5EF4-FFF2-40B4-BE49-F238E27FC236}">
              <a16:creationId xmlns:a16="http://schemas.microsoft.com/office/drawing/2014/main" id="{84BA6ECC-278C-F5F1-D9A6-B1B1C447196F}"/>
            </a:ext>
          </a:extLst>
        </xdr:cNvPr>
        <xdr:cNvPicPr>
          <a:picLocks noChangeAspect="1"/>
        </xdr:cNvPicPr>
      </xdr:nvPicPr>
      <xdr:blipFill>
        <a:blip xmlns:r="http://schemas.openxmlformats.org/officeDocument/2006/relationships" r:embed="rId17"/>
        <a:stretch>
          <a:fillRect/>
        </a:stretch>
      </xdr:blipFill>
      <xdr:spPr>
        <a:xfrm>
          <a:off x="1097945" y="10244273"/>
          <a:ext cx="960543" cy="962023"/>
        </a:xfrm>
        <a:prstGeom prst="rect">
          <a:avLst/>
        </a:prstGeom>
      </xdr:spPr>
    </xdr:pic>
    <xdr:clientData/>
  </xdr:twoCellAnchor>
  <xdr:twoCellAnchor editAs="oneCell">
    <xdr:from>
      <xdr:col>2</xdr:col>
      <xdr:colOff>616772</xdr:colOff>
      <xdr:row>22</xdr:row>
      <xdr:rowOff>182879</xdr:rowOff>
    </xdr:from>
    <xdr:to>
      <xdr:col>2</xdr:col>
      <xdr:colOff>1049926</xdr:colOff>
      <xdr:row>22</xdr:row>
      <xdr:rowOff>1063532</xdr:rowOff>
    </xdr:to>
    <xdr:pic>
      <xdr:nvPicPr>
        <xdr:cNvPr id="14" name="Afbeelding 13">
          <a:hlinkClick xmlns:r="http://schemas.openxmlformats.org/officeDocument/2006/relationships" r:id="rId18"/>
          <a:extLst>
            <a:ext uri="{FF2B5EF4-FFF2-40B4-BE49-F238E27FC236}">
              <a16:creationId xmlns:a16="http://schemas.microsoft.com/office/drawing/2014/main" id="{6984445B-D10B-A52D-7493-D26FF308D210}"/>
            </a:ext>
          </a:extLst>
        </xdr:cNvPr>
        <xdr:cNvPicPr>
          <a:picLocks noChangeAspect="1"/>
        </xdr:cNvPicPr>
      </xdr:nvPicPr>
      <xdr:blipFill>
        <a:blip xmlns:r="http://schemas.openxmlformats.org/officeDocument/2006/relationships" r:embed="rId19"/>
        <a:stretch>
          <a:fillRect/>
        </a:stretch>
      </xdr:blipFill>
      <xdr:spPr>
        <a:xfrm>
          <a:off x="1201879" y="15382058"/>
          <a:ext cx="442679" cy="880653"/>
        </a:xfrm>
        <a:prstGeom prst="rect">
          <a:avLst/>
        </a:prstGeom>
      </xdr:spPr>
    </xdr:pic>
    <xdr:clientData/>
  </xdr:twoCellAnchor>
  <xdr:twoCellAnchor editAs="oneCell">
    <xdr:from>
      <xdr:col>2</xdr:col>
      <xdr:colOff>510759</xdr:colOff>
      <xdr:row>23</xdr:row>
      <xdr:rowOff>66131</xdr:rowOff>
    </xdr:from>
    <xdr:to>
      <xdr:col>2</xdr:col>
      <xdr:colOff>1125584</xdr:colOff>
      <xdr:row>23</xdr:row>
      <xdr:rowOff>1012371</xdr:rowOff>
    </xdr:to>
    <xdr:pic>
      <xdr:nvPicPr>
        <xdr:cNvPr id="15" name="Afbeelding 14">
          <a:hlinkClick xmlns:r="http://schemas.openxmlformats.org/officeDocument/2006/relationships" r:id="rId20"/>
          <a:extLst>
            <a:ext uri="{FF2B5EF4-FFF2-40B4-BE49-F238E27FC236}">
              <a16:creationId xmlns:a16="http://schemas.microsoft.com/office/drawing/2014/main" id="{9E38D4FF-E296-E1F8-E3DD-2673569F676A}"/>
            </a:ext>
          </a:extLst>
        </xdr:cNvPr>
        <xdr:cNvPicPr>
          <a:picLocks noChangeAspect="1"/>
        </xdr:cNvPicPr>
      </xdr:nvPicPr>
      <xdr:blipFill>
        <a:blip xmlns:r="http://schemas.openxmlformats.org/officeDocument/2006/relationships" r:embed="rId21"/>
        <a:stretch>
          <a:fillRect/>
        </a:stretch>
      </xdr:blipFill>
      <xdr:spPr>
        <a:xfrm>
          <a:off x="1095866" y="16381095"/>
          <a:ext cx="614825" cy="938620"/>
        </a:xfrm>
        <a:prstGeom prst="rect">
          <a:avLst/>
        </a:prstGeom>
      </xdr:spPr>
    </xdr:pic>
    <xdr:clientData/>
  </xdr:twoCellAnchor>
  <xdr:twoCellAnchor editAs="oneCell">
    <xdr:from>
      <xdr:col>2</xdr:col>
      <xdr:colOff>401048</xdr:colOff>
      <xdr:row>19</xdr:row>
      <xdr:rowOff>269966</xdr:rowOff>
    </xdr:from>
    <xdr:to>
      <xdr:col>2</xdr:col>
      <xdr:colOff>1316578</xdr:colOff>
      <xdr:row>19</xdr:row>
      <xdr:rowOff>989511</xdr:rowOff>
    </xdr:to>
    <xdr:pic>
      <xdr:nvPicPr>
        <xdr:cNvPr id="16" name="Afbeelding 15">
          <a:hlinkClick xmlns:r="http://schemas.openxmlformats.org/officeDocument/2006/relationships" r:id="rId22"/>
          <a:extLst>
            <a:ext uri="{FF2B5EF4-FFF2-40B4-BE49-F238E27FC236}">
              <a16:creationId xmlns:a16="http://schemas.microsoft.com/office/drawing/2014/main" id="{12C21EB4-3DD2-3D54-0A65-69678346CC49}"/>
            </a:ext>
          </a:extLst>
        </xdr:cNvPr>
        <xdr:cNvPicPr>
          <a:picLocks noChangeAspect="1"/>
        </xdr:cNvPicPr>
      </xdr:nvPicPr>
      <xdr:blipFill>
        <a:blip xmlns:r="http://schemas.openxmlformats.org/officeDocument/2006/relationships" r:embed="rId23"/>
        <a:stretch>
          <a:fillRect/>
        </a:stretch>
      </xdr:blipFill>
      <xdr:spPr>
        <a:xfrm>
          <a:off x="986155" y="11631930"/>
          <a:ext cx="925055" cy="719545"/>
        </a:xfrm>
        <a:prstGeom prst="rect">
          <a:avLst/>
        </a:prstGeom>
      </xdr:spPr>
    </xdr:pic>
    <xdr:clientData/>
  </xdr:twoCellAnchor>
  <xdr:twoCellAnchor editAs="oneCell">
    <xdr:from>
      <xdr:col>9</xdr:col>
      <xdr:colOff>3888401</xdr:colOff>
      <xdr:row>0</xdr:row>
      <xdr:rowOff>146535</xdr:rowOff>
    </xdr:from>
    <xdr:to>
      <xdr:col>9</xdr:col>
      <xdr:colOff>6686442</xdr:colOff>
      <xdr:row>8</xdr:row>
      <xdr:rowOff>117416</xdr:rowOff>
    </xdr:to>
    <xdr:pic>
      <xdr:nvPicPr>
        <xdr:cNvPr id="17" name="Afbeelding 16">
          <a:extLst>
            <a:ext uri="{FF2B5EF4-FFF2-40B4-BE49-F238E27FC236}">
              <a16:creationId xmlns:a16="http://schemas.microsoft.com/office/drawing/2014/main" id="{33BB79A9-3C2D-878B-6648-4A01595A2ED8}"/>
            </a:ext>
          </a:extLst>
        </xdr:cNvPr>
        <xdr:cNvPicPr>
          <a:picLocks noChangeAspect="1"/>
        </xdr:cNvPicPr>
      </xdr:nvPicPr>
      <xdr:blipFill>
        <a:blip xmlns:r="http://schemas.openxmlformats.org/officeDocument/2006/relationships" r:embed="rId24"/>
        <a:stretch>
          <a:fillRect/>
        </a:stretch>
      </xdr:blipFill>
      <xdr:spPr>
        <a:xfrm>
          <a:off x="17517810" y="146535"/>
          <a:ext cx="2811376" cy="1408290"/>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95BC7E48-D28D-46CF-95BA-7FD9BB559798}"/>
</namedSheetView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hauster.com/products/fixum-pu-purschuimpistool-met-regelknop?_pos=2&amp;_sid=624fc1bba&amp;_ss=r" TargetMode="External"/><Relationship Id="rId7" Type="http://schemas.openxmlformats.org/officeDocument/2006/relationships/hyperlink" Target="https://www.hauster.com/products/fixum-flexibele-purschuim-tbv-purpistool-750ml?_pos=1&amp;_sid=697cf03c1&amp;_ss=r" TargetMode="External"/><Relationship Id="rId2" Type="http://schemas.openxmlformats.org/officeDocument/2006/relationships/hyperlink" Target="https://www.hauster.com/products/rapid-pneumatische-tacker-pb131-in-koffer-met-startersset?_pos=1&amp;_sid=b950530db&amp;_ss=r" TargetMode="External"/><Relationship Id="rId1" Type="http://schemas.openxmlformats.org/officeDocument/2006/relationships/hyperlink" Target="https://www.hauster.com/products/bahco-universele-handzaag-middel-fijne-vertanding?_pos=1&amp;_sid=593b38289&amp;_ss=r" TargetMode="External"/><Relationship Id="rId6" Type="http://schemas.openxmlformats.org/officeDocument/2006/relationships/hyperlink" Target="https://www.hauster.com/search?type=product&amp;options%5Bprefix%5D=last&amp;options%5Bunavailable_products%5D=last&amp;q=kitspuit" TargetMode="External"/><Relationship Id="rId5" Type="http://schemas.openxmlformats.org/officeDocument/2006/relationships/hyperlink" Target="https://www.hauster.com/search?type=product&amp;options%5Bprefix%5D=last&amp;options%5Bunavailable_products%5D=last&amp;q=gipsmes" TargetMode="External"/><Relationship Id="rId10" Type="http://schemas.microsoft.com/office/2019/04/relationships/namedSheetView" Target="../namedSheetViews/namedSheetView1.xml"/><Relationship Id="rId4" Type="http://schemas.openxmlformats.org/officeDocument/2006/relationships/hyperlink" Target="https://www.hauster.com/search?type=product&amp;options%5Bprefix%5D=last&amp;options%5Bunavailable_products%5D=last&amp;q=bouwemmer"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94325-24F2-42CC-BBEB-FDB55F6C3B73}">
  <sheetPr>
    <tabColor rgb="FF479D76"/>
  </sheetPr>
  <dimension ref="C1:AD88"/>
  <sheetViews>
    <sheetView tabSelected="1" zoomScale="55" zoomScaleNormal="55" workbookViewId="0">
      <selection activeCell="F28" sqref="F28"/>
    </sheetView>
  </sheetViews>
  <sheetFormatPr defaultColWidth="8.85546875" defaultRowHeight="14.45"/>
  <cols>
    <col min="1" max="2" width="26.7109375" style="13" customWidth="1"/>
    <col min="3" max="18" width="10.7109375" style="13" customWidth="1"/>
    <col min="19" max="21" width="10.85546875" style="13" customWidth="1"/>
    <col min="22" max="23" width="26.7109375" style="13" customWidth="1"/>
    <col min="24" max="26" width="11" style="13" bestFit="1" customWidth="1"/>
    <col min="27" max="27" width="12.28515625" style="13" customWidth="1"/>
    <col min="28" max="28" width="13.7109375" style="13" customWidth="1"/>
    <col min="29" max="29" width="227.28515625" style="13" customWidth="1"/>
    <col min="30" max="16384" width="8.85546875" style="13"/>
  </cols>
  <sheetData>
    <row r="1" spans="3:22">
      <c r="C1" s="155"/>
      <c r="D1" s="156"/>
      <c r="E1" s="156"/>
      <c r="F1" s="156"/>
      <c r="G1" s="156"/>
      <c r="H1" s="156"/>
      <c r="I1" s="156"/>
      <c r="J1" s="156"/>
      <c r="K1" s="156"/>
      <c r="L1" s="156"/>
      <c r="M1" s="156"/>
      <c r="N1" s="156"/>
      <c r="O1" s="85"/>
      <c r="P1" s="85"/>
      <c r="Q1" s="85"/>
      <c r="R1" s="85"/>
      <c r="S1" s="85"/>
      <c r="T1" s="85"/>
      <c r="U1" s="86"/>
      <c r="V1" s="14"/>
    </row>
    <row r="2" spans="3:22">
      <c r="C2" s="157"/>
      <c r="D2" s="142"/>
      <c r="E2" s="142"/>
      <c r="F2" s="142"/>
      <c r="G2" s="142"/>
      <c r="H2" s="142"/>
      <c r="I2" s="142"/>
      <c r="J2" s="142"/>
      <c r="K2" s="142"/>
      <c r="L2" s="142"/>
      <c r="M2" s="142"/>
      <c r="N2" s="142"/>
      <c r="O2" s="14"/>
      <c r="P2" s="14"/>
      <c r="Q2" s="14"/>
      <c r="R2" s="14"/>
      <c r="S2" s="14"/>
      <c r="T2" s="14"/>
      <c r="U2" s="87"/>
      <c r="V2" s="14"/>
    </row>
    <row r="3" spans="3:22">
      <c r="C3" s="157"/>
      <c r="D3" s="142"/>
      <c r="E3" s="142"/>
      <c r="F3" s="142"/>
      <c r="G3" s="142"/>
      <c r="H3" s="142"/>
      <c r="I3" s="142"/>
      <c r="J3" s="142"/>
      <c r="K3" s="142"/>
      <c r="L3" s="142"/>
      <c r="M3" s="142"/>
      <c r="N3" s="142"/>
      <c r="O3" s="14"/>
      <c r="P3" s="14"/>
      <c r="Q3" s="14"/>
      <c r="R3" s="14"/>
      <c r="S3" s="14"/>
      <c r="T3" s="14"/>
      <c r="U3" s="87"/>
      <c r="V3" s="14"/>
    </row>
    <row r="4" spans="3:22">
      <c r="C4" s="88"/>
      <c r="U4" s="89"/>
    </row>
    <row r="5" spans="3:22">
      <c r="C5" s="88"/>
      <c r="U5" s="89"/>
    </row>
    <row r="6" spans="3:22" ht="18">
      <c r="C6" s="88"/>
      <c r="U6" s="89"/>
      <c r="V6" s="17"/>
    </row>
    <row r="7" spans="3:22">
      <c r="C7" s="88"/>
      <c r="U7" s="89"/>
    </row>
    <row r="8" spans="3:22">
      <c r="C8" s="88"/>
      <c r="U8" s="89"/>
    </row>
    <row r="9" spans="3:22">
      <c r="C9" s="88"/>
      <c r="U9" s="89"/>
    </row>
    <row r="10" spans="3:22">
      <c r="C10" s="88"/>
      <c r="U10" s="89"/>
    </row>
    <row r="11" spans="3:22">
      <c r="C11" s="88"/>
      <c r="U11" s="89"/>
    </row>
    <row r="12" spans="3:22">
      <c r="C12" s="88"/>
      <c r="U12" s="89"/>
    </row>
    <row r="13" spans="3:22">
      <c r="C13" s="88"/>
      <c r="U13" s="89"/>
    </row>
    <row r="14" spans="3:22">
      <c r="C14" s="88"/>
      <c r="U14" s="89"/>
    </row>
    <row r="15" spans="3:22">
      <c r="C15" s="88"/>
      <c r="U15" s="89"/>
    </row>
    <row r="16" spans="3:22" ht="15" thickBot="1">
      <c r="C16" s="90"/>
      <c r="D16" s="91"/>
      <c r="E16" s="91"/>
      <c r="F16" s="91"/>
      <c r="G16" s="91"/>
      <c r="H16" s="91"/>
      <c r="I16" s="91"/>
      <c r="J16" s="91"/>
      <c r="K16" s="91"/>
      <c r="L16" s="91"/>
      <c r="M16" s="91"/>
      <c r="N16" s="91"/>
      <c r="O16" s="91"/>
      <c r="P16" s="91"/>
      <c r="Q16" s="91"/>
      <c r="R16" s="91"/>
      <c r="S16" s="91"/>
      <c r="T16" s="91"/>
      <c r="U16" s="92"/>
    </row>
    <row r="17" spans="3:25" ht="30.6" customHeight="1">
      <c r="C17" s="137" t="s">
        <v>0</v>
      </c>
      <c r="D17" s="138"/>
      <c r="E17" s="138"/>
      <c r="F17" s="138"/>
      <c r="G17" s="138"/>
      <c r="H17" s="138"/>
      <c r="I17" s="138"/>
      <c r="J17" s="138"/>
      <c r="K17" s="138"/>
      <c r="L17" s="138"/>
      <c r="M17" s="138"/>
      <c r="N17" s="138"/>
      <c r="O17" s="138"/>
      <c r="P17" s="138"/>
      <c r="Q17" s="138"/>
      <c r="R17" s="138"/>
      <c r="S17" s="138"/>
      <c r="T17" s="138"/>
      <c r="U17" s="139"/>
    </row>
    <row r="18" spans="3:25">
      <c r="C18" s="88"/>
      <c r="U18" s="89"/>
    </row>
    <row r="19" spans="3:25" ht="15" thickBot="1">
      <c r="C19" s="88"/>
      <c r="I19" s="127" t="s">
        <v>1</v>
      </c>
      <c r="J19" s="128"/>
      <c r="K19" s="128"/>
      <c r="L19" s="128"/>
      <c r="M19" s="128"/>
      <c r="N19" s="129"/>
      <c r="U19" s="89"/>
    </row>
    <row r="20" spans="3:25">
      <c r="C20" s="88"/>
      <c r="I20" s="93"/>
      <c r="N20" s="94"/>
      <c r="U20" s="89"/>
    </row>
    <row r="21" spans="3:25" ht="15" customHeight="1">
      <c r="C21" s="88"/>
      <c r="I21" s="93"/>
      <c r="N21" s="94"/>
      <c r="U21" s="89"/>
    </row>
    <row r="22" spans="3:25" ht="15" thickBot="1">
      <c r="C22" s="88"/>
      <c r="I22" s="93"/>
      <c r="N22" s="94"/>
      <c r="U22" s="89"/>
    </row>
    <row r="23" spans="3:25" ht="15" thickBot="1">
      <c r="C23" s="88"/>
      <c r="I23" s="131" t="s">
        <v>2</v>
      </c>
      <c r="J23" s="132"/>
      <c r="K23" s="132"/>
      <c r="L23" s="132"/>
      <c r="M23" s="132"/>
      <c r="N23" s="133"/>
      <c r="U23" s="89"/>
    </row>
    <row r="24" spans="3:25" ht="15" thickBot="1">
      <c r="C24" s="88"/>
      <c r="I24" s="93"/>
      <c r="N24" s="94"/>
      <c r="U24" s="89"/>
    </row>
    <row r="25" spans="3:25">
      <c r="C25" s="88"/>
      <c r="I25" s="93"/>
      <c r="K25" s="97"/>
      <c r="L25" s="98"/>
      <c r="N25" s="94"/>
      <c r="U25" s="89"/>
    </row>
    <row r="26" spans="3:25" ht="15" thickBot="1">
      <c r="C26" s="88"/>
      <c r="I26" s="93"/>
      <c r="K26" s="88"/>
      <c r="L26" s="89"/>
      <c r="N26" s="94"/>
      <c r="U26" s="89"/>
    </row>
    <row r="27" spans="3:25" ht="18.600000000000001" thickBot="1">
      <c r="C27" s="88"/>
      <c r="I27" s="99"/>
      <c r="J27" s="100"/>
      <c r="K27" s="88"/>
      <c r="L27" s="89"/>
      <c r="M27" s="100"/>
      <c r="N27" s="96" t="s">
        <v>3</v>
      </c>
      <c r="U27" s="89"/>
      <c r="Y27" s="17"/>
    </row>
    <row r="28" spans="3:25" ht="15" customHeight="1" thickBot="1">
      <c r="C28" s="101"/>
      <c r="D28" s="102" t="s">
        <v>4</v>
      </c>
      <c r="E28" s="103"/>
      <c r="F28" s="83">
        <v>5</v>
      </c>
      <c r="G28" s="13" t="s">
        <v>5</v>
      </c>
      <c r="I28" s="93"/>
      <c r="K28" s="158" t="s">
        <v>6</v>
      </c>
      <c r="L28" s="159"/>
      <c r="N28" s="94"/>
      <c r="U28" s="89"/>
    </row>
    <row r="29" spans="3:25">
      <c r="C29" s="88"/>
      <c r="D29" s="104"/>
      <c r="H29" s="105" t="s">
        <v>7</v>
      </c>
      <c r="I29" s="93"/>
      <c r="J29" s="105" t="s">
        <v>8</v>
      </c>
      <c r="K29" s="158"/>
      <c r="L29" s="159"/>
      <c r="N29" s="94"/>
      <c r="U29" s="89"/>
    </row>
    <row r="30" spans="3:25" ht="15" customHeight="1" thickBot="1">
      <c r="C30" s="101"/>
      <c r="I30" s="93"/>
      <c r="K30" s="158"/>
      <c r="L30" s="159"/>
      <c r="N30" s="94"/>
      <c r="U30" s="89"/>
    </row>
    <row r="31" spans="3:25" ht="15" thickBot="1">
      <c r="C31" s="88"/>
      <c r="I31" s="99"/>
      <c r="J31" s="100"/>
      <c r="K31" s="90"/>
      <c r="L31" s="92"/>
      <c r="M31" s="100"/>
      <c r="N31" s="106" t="s">
        <v>9</v>
      </c>
      <c r="P31" s="130" t="s">
        <v>10</v>
      </c>
      <c r="Q31" s="130"/>
      <c r="R31" s="130"/>
      <c r="U31" s="89"/>
    </row>
    <row r="32" spans="3:25" ht="15" thickBot="1">
      <c r="C32" s="88"/>
      <c r="I32" s="93"/>
      <c r="K32" s="105"/>
      <c r="L32" s="108" t="s">
        <v>11</v>
      </c>
      <c r="N32" s="94"/>
      <c r="P32" s="130"/>
      <c r="Q32" s="130"/>
      <c r="R32" s="130"/>
      <c r="S32" s="83">
        <v>3</v>
      </c>
      <c r="T32" s="13" t="s">
        <v>12</v>
      </c>
      <c r="U32" s="89"/>
    </row>
    <row r="33" spans="3:30" ht="15" customHeight="1" thickBot="1">
      <c r="C33" s="88"/>
      <c r="D33" s="130" t="s">
        <v>13</v>
      </c>
      <c r="E33" s="130"/>
      <c r="I33" s="93"/>
      <c r="N33" s="94"/>
      <c r="O33" s="108" t="s">
        <v>14</v>
      </c>
      <c r="P33" s="130" t="s">
        <v>15</v>
      </c>
      <c r="Q33" s="130"/>
      <c r="R33" s="130"/>
      <c r="S33" s="83">
        <v>1.25</v>
      </c>
      <c r="T33" s="13" t="s">
        <v>5</v>
      </c>
      <c r="U33" s="89"/>
    </row>
    <row r="34" spans="3:30" ht="15" thickBot="1">
      <c r="C34" s="88"/>
      <c r="D34" s="144" t="s">
        <v>16</v>
      </c>
      <c r="E34" s="145"/>
      <c r="F34" s="83">
        <v>0</v>
      </c>
      <c r="G34" s="13" t="s">
        <v>5</v>
      </c>
      <c r="I34" s="93"/>
      <c r="N34" s="94"/>
      <c r="P34" s="130"/>
      <c r="Q34" s="130"/>
      <c r="R34" s="130"/>
      <c r="U34" s="89"/>
    </row>
    <row r="35" spans="3:30" ht="15" thickBot="1">
      <c r="C35" s="88"/>
      <c r="D35" s="142" t="s">
        <v>17</v>
      </c>
      <c r="E35" s="143"/>
      <c r="F35" s="84">
        <v>0</v>
      </c>
      <c r="G35" s="104" t="s">
        <v>5</v>
      </c>
      <c r="I35" s="131" t="s">
        <v>18</v>
      </c>
      <c r="J35" s="132"/>
      <c r="K35" s="132"/>
      <c r="L35" s="132"/>
      <c r="M35" s="132"/>
      <c r="N35" s="133"/>
      <c r="U35" s="89"/>
      <c r="W35" s="14"/>
      <c r="X35" s="14"/>
      <c r="Y35" s="14"/>
      <c r="Z35" s="14"/>
      <c r="AB35" s="15"/>
      <c r="AC35" s="15"/>
      <c r="AD35" s="14"/>
    </row>
    <row r="36" spans="3:30">
      <c r="C36" s="88"/>
      <c r="D36" s="109"/>
      <c r="E36" s="109"/>
      <c r="I36" s="93"/>
      <c r="N36" s="94"/>
      <c r="U36" s="89"/>
      <c r="W36" s="14"/>
      <c r="X36" s="14"/>
      <c r="Y36" s="14"/>
      <c r="Z36" s="14"/>
      <c r="AA36" s="15"/>
      <c r="AB36" s="14"/>
      <c r="AC36" s="14"/>
      <c r="AD36" s="14"/>
    </row>
    <row r="37" spans="3:30">
      <c r="C37" s="88"/>
      <c r="I37" s="93"/>
      <c r="N37" s="94"/>
      <c r="U37" s="89"/>
    </row>
    <row r="38" spans="3:30" ht="15" thickBot="1">
      <c r="C38" s="88"/>
      <c r="I38" s="93"/>
      <c r="N38" s="94"/>
      <c r="U38" s="89"/>
    </row>
    <row r="39" spans="3:30">
      <c r="C39" s="88"/>
      <c r="I39" s="134" t="s">
        <v>19</v>
      </c>
      <c r="J39" s="135"/>
      <c r="K39" s="135"/>
      <c r="L39" s="135"/>
      <c r="M39" s="135"/>
      <c r="N39" s="136"/>
      <c r="U39" s="89"/>
    </row>
    <row r="40" spans="3:30">
      <c r="C40" s="88"/>
      <c r="H40" s="104"/>
      <c r="L40" s="108" t="s">
        <v>20</v>
      </c>
      <c r="U40" s="89"/>
    </row>
    <row r="41" spans="3:30">
      <c r="C41" s="88"/>
      <c r="L41" s="108"/>
      <c r="U41" s="89"/>
    </row>
    <row r="42" spans="3:30" ht="15" thickBot="1">
      <c r="C42" s="88"/>
      <c r="U42" s="89"/>
    </row>
    <row r="43" spans="3:30" ht="15" thickBot="1">
      <c r="C43" s="88"/>
      <c r="I43" s="104"/>
      <c r="J43" s="125" t="s">
        <v>21</v>
      </c>
      <c r="K43" s="126"/>
      <c r="L43" s="84">
        <v>5.5</v>
      </c>
      <c r="M43" s="104" t="s">
        <v>5</v>
      </c>
      <c r="U43" s="89"/>
    </row>
    <row r="44" spans="3:30">
      <c r="C44" s="88"/>
      <c r="I44" s="104"/>
      <c r="J44" s="102"/>
      <c r="L44" s="104"/>
      <c r="M44" s="104"/>
      <c r="U44" s="89"/>
    </row>
    <row r="45" spans="3:30" ht="15" customHeight="1">
      <c r="C45" s="88"/>
      <c r="U45" s="89"/>
    </row>
    <row r="46" spans="3:30">
      <c r="C46" s="88"/>
      <c r="H46" s="160"/>
      <c r="I46" s="160"/>
      <c r="U46" s="89"/>
    </row>
    <row r="47" spans="3:30" ht="15" customHeight="1">
      <c r="C47" s="88"/>
      <c r="O47" s="108"/>
      <c r="P47" s="102" t="s">
        <v>22</v>
      </c>
      <c r="S47" s="108">
        <f>'Deze map wordt verborgen'!D9</f>
        <v>27.5</v>
      </c>
      <c r="T47" s="108" t="s">
        <v>23</v>
      </c>
      <c r="U47" s="89"/>
    </row>
    <row r="48" spans="3:30">
      <c r="C48" s="90"/>
      <c r="D48" s="91"/>
      <c r="E48" s="91"/>
      <c r="F48" s="91"/>
      <c r="G48" s="91"/>
      <c r="H48" s="91"/>
      <c r="I48" s="91"/>
      <c r="J48" s="91"/>
      <c r="K48" s="91"/>
      <c r="L48" s="91"/>
      <c r="M48" s="91"/>
      <c r="N48" s="91"/>
      <c r="O48" s="91"/>
      <c r="P48" s="91"/>
      <c r="Q48" s="91"/>
      <c r="R48" s="91"/>
      <c r="S48" s="91"/>
      <c r="T48" s="91"/>
      <c r="U48" s="92"/>
    </row>
    <row r="49" spans="3:21" ht="30" customHeight="1">
      <c r="C49" s="137" t="s">
        <v>24</v>
      </c>
      <c r="D49" s="138"/>
      <c r="E49" s="138"/>
      <c r="F49" s="138"/>
      <c r="G49" s="138"/>
      <c r="H49" s="138"/>
      <c r="I49" s="138"/>
      <c r="J49" s="138"/>
      <c r="K49" s="138"/>
      <c r="L49" s="138"/>
      <c r="M49" s="138"/>
      <c r="N49" s="138"/>
      <c r="O49" s="138"/>
      <c r="P49" s="138"/>
      <c r="Q49" s="138"/>
      <c r="R49" s="138"/>
      <c r="S49" s="138"/>
      <c r="T49" s="138"/>
      <c r="U49" s="139"/>
    </row>
    <row r="50" spans="3:21">
      <c r="C50" s="88"/>
      <c r="U50" s="89"/>
    </row>
    <row r="51" spans="3:21" ht="15" thickBot="1">
      <c r="C51" s="88"/>
      <c r="I51" s="127" t="s">
        <v>1</v>
      </c>
      <c r="J51" s="128"/>
      <c r="K51" s="128"/>
      <c r="L51" s="128"/>
      <c r="M51" s="128"/>
      <c r="N51" s="129"/>
      <c r="U51" s="89"/>
    </row>
    <row r="52" spans="3:21">
      <c r="C52" s="88"/>
      <c r="I52" s="93"/>
      <c r="N52" s="94"/>
      <c r="U52" s="89"/>
    </row>
    <row r="53" spans="3:21">
      <c r="C53" s="88"/>
      <c r="I53" s="93"/>
      <c r="N53" s="94"/>
      <c r="U53" s="89"/>
    </row>
    <row r="54" spans="3:21" ht="15" thickBot="1">
      <c r="C54" s="88"/>
      <c r="I54" s="93"/>
      <c r="N54" s="94"/>
      <c r="U54" s="89"/>
    </row>
    <row r="55" spans="3:21" ht="15" thickBot="1">
      <c r="C55" s="88"/>
      <c r="I55" s="131" t="s">
        <v>2</v>
      </c>
      <c r="J55" s="132"/>
      <c r="K55" s="132"/>
      <c r="L55" s="132"/>
      <c r="M55" s="132"/>
      <c r="N55" s="133"/>
      <c r="U55" s="89"/>
    </row>
    <row r="56" spans="3:21" ht="15" thickBot="1">
      <c r="C56" s="88"/>
      <c r="I56" s="110"/>
      <c r="J56" s="111"/>
      <c r="K56" s="111"/>
      <c r="L56" s="111"/>
      <c r="M56" s="111"/>
      <c r="N56" s="112"/>
      <c r="U56" s="89"/>
    </row>
    <row r="57" spans="3:21">
      <c r="C57" s="88"/>
      <c r="I57" s="110"/>
      <c r="J57" s="113"/>
      <c r="K57" s="114"/>
      <c r="L57" s="114"/>
      <c r="M57" s="115"/>
      <c r="N57" s="112"/>
      <c r="U57" s="89"/>
    </row>
    <row r="58" spans="3:21" ht="15" thickBot="1">
      <c r="C58" s="88"/>
      <c r="I58" s="110"/>
      <c r="J58" s="116"/>
      <c r="K58" s="111"/>
      <c r="L58" s="111"/>
      <c r="M58" s="117"/>
      <c r="N58" s="112"/>
      <c r="U58" s="89"/>
    </row>
    <row r="59" spans="3:21" ht="15" thickBot="1">
      <c r="C59" s="88"/>
      <c r="I59" s="95"/>
      <c r="J59" s="116"/>
      <c r="K59" s="111"/>
      <c r="L59" s="111"/>
      <c r="M59" s="117"/>
      <c r="N59" s="96" t="s">
        <v>3</v>
      </c>
      <c r="U59" s="89"/>
    </row>
    <row r="60" spans="3:21" ht="15" thickBot="1">
      <c r="C60" s="101"/>
      <c r="D60" s="102" t="s">
        <v>4</v>
      </c>
      <c r="E60" s="103"/>
      <c r="F60" s="83">
        <f>F28</f>
        <v>5</v>
      </c>
      <c r="G60" s="13" t="s">
        <v>5</v>
      </c>
      <c r="I60" s="110"/>
      <c r="J60" s="161" t="s">
        <v>25</v>
      </c>
      <c r="K60" s="162"/>
      <c r="L60" s="162"/>
      <c r="M60" s="163"/>
      <c r="N60" s="112"/>
      <c r="U60" s="89"/>
    </row>
    <row r="61" spans="3:21" ht="15" customHeight="1">
      <c r="C61" s="88"/>
      <c r="D61" s="104"/>
      <c r="H61" s="105" t="s">
        <v>7</v>
      </c>
      <c r="I61" s="118" t="s">
        <v>8</v>
      </c>
      <c r="J61" s="161"/>
      <c r="K61" s="162"/>
      <c r="L61" s="162"/>
      <c r="M61" s="163"/>
      <c r="N61" s="112"/>
      <c r="U61" s="89"/>
    </row>
    <row r="62" spans="3:21" ht="15" thickBot="1">
      <c r="C62" s="101"/>
      <c r="I62" s="110"/>
      <c r="J62" s="116"/>
      <c r="K62" s="111"/>
      <c r="L62" s="111"/>
      <c r="M62" s="117"/>
      <c r="N62" s="112"/>
      <c r="U62" s="89"/>
    </row>
    <row r="63" spans="3:21" ht="15" customHeight="1" thickBot="1">
      <c r="C63" s="101"/>
      <c r="I63" s="95"/>
      <c r="J63" s="119"/>
      <c r="K63" s="120"/>
      <c r="L63" s="120"/>
      <c r="M63" s="121"/>
      <c r="N63" s="122" t="s">
        <v>9</v>
      </c>
      <c r="P63" s="130" t="s">
        <v>10</v>
      </c>
      <c r="Q63" s="130"/>
      <c r="R63" s="130"/>
      <c r="U63" s="89"/>
    </row>
    <row r="64" spans="3:21" ht="15" customHeight="1" thickBot="1">
      <c r="C64" s="88"/>
      <c r="I64" s="110"/>
      <c r="J64" s="111"/>
      <c r="K64" s="105"/>
      <c r="L64" s="107" t="s">
        <v>11</v>
      </c>
      <c r="M64" s="111"/>
      <c r="N64" s="112"/>
      <c r="P64" s="130"/>
      <c r="Q64" s="130"/>
      <c r="R64" s="130"/>
      <c r="S64" s="83">
        <f>S32</f>
        <v>3</v>
      </c>
      <c r="T64" s="13" t="s">
        <v>12</v>
      </c>
      <c r="U64" s="89"/>
    </row>
    <row r="65" spans="3:21" ht="15" customHeight="1" thickBot="1">
      <c r="C65" s="88"/>
      <c r="D65" s="130" t="s">
        <v>13</v>
      </c>
      <c r="E65" s="130"/>
      <c r="I65" s="110"/>
      <c r="J65" s="111"/>
      <c r="K65" s="111"/>
      <c r="L65" s="111"/>
      <c r="M65" s="111"/>
      <c r="N65" s="112"/>
      <c r="O65" s="108" t="s">
        <v>14</v>
      </c>
      <c r="P65" s="130" t="s">
        <v>15</v>
      </c>
      <c r="Q65" s="130"/>
      <c r="R65" s="130"/>
      <c r="S65" s="83">
        <f>S33</f>
        <v>1.25</v>
      </c>
      <c r="T65" s="13" t="s">
        <v>5</v>
      </c>
      <c r="U65" s="89"/>
    </row>
    <row r="66" spans="3:21" ht="15" customHeight="1" thickBot="1">
      <c r="C66" s="88"/>
      <c r="D66" s="144" t="s">
        <v>16</v>
      </c>
      <c r="E66" s="145"/>
      <c r="F66" s="83">
        <v>0</v>
      </c>
      <c r="G66" s="13" t="s">
        <v>5</v>
      </c>
      <c r="I66" s="110"/>
      <c r="J66" s="111"/>
      <c r="K66" s="111"/>
      <c r="L66" s="111"/>
      <c r="M66" s="111"/>
      <c r="N66" s="112"/>
      <c r="P66" s="130"/>
      <c r="Q66" s="130"/>
      <c r="R66" s="130"/>
      <c r="U66" s="89"/>
    </row>
    <row r="67" spans="3:21" ht="15" thickBot="1">
      <c r="C67" s="88"/>
      <c r="D67" s="142" t="s">
        <v>17</v>
      </c>
      <c r="E67" s="143"/>
      <c r="F67" s="84">
        <v>0</v>
      </c>
      <c r="G67" s="104" t="s">
        <v>5</v>
      </c>
      <c r="I67" s="131" t="s">
        <v>18</v>
      </c>
      <c r="J67" s="132"/>
      <c r="K67" s="132"/>
      <c r="L67" s="132"/>
      <c r="M67" s="132"/>
      <c r="N67" s="133"/>
      <c r="U67" s="89"/>
    </row>
    <row r="68" spans="3:21">
      <c r="C68" s="88"/>
      <c r="I68" s="93"/>
      <c r="N68" s="94"/>
      <c r="U68" s="89"/>
    </row>
    <row r="69" spans="3:21">
      <c r="C69" s="88"/>
      <c r="I69" s="93"/>
      <c r="N69" s="94"/>
      <c r="U69" s="89"/>
    </row>
    <row r="70" spans="3:21" ht="15" thickBot="1">
      <c r="C70" s="88"/>
      <c r="I70" s="93"/>
      <c r="N70" s="94"/>
      <c r="U70" s="89"/>
    </row>
    <row r="71" spans="3:21">
      <c r="C71" s="88"/>
      <c r="I71" s="134" t="s">
        <v>19</v>
      </c>
      <c r="J71" s="135"/>
      <c r="K71" s="135"/>
      <c r="L71" s="135"/>
      <c r="M71" s="135"/>
      <c r="N71" s="136"/>
      <c r="U71" s="89"/>
    </row>
    <row r="72" spans="3:21">
      <c r="C72" s="88"/>
      <c r="H72" s="104"/>
      <c r="L72" s="108" t="s">
        <v>20</v>
      </c>
      <c r="U72" s="89"/>
    </row>
    <row r="73" spans="3:21">
      <c r="C73" s="88"/>
      <c r="U73" s="89"/>
    </row>
    <row r="74" spans="3:21" ht="15" customHeight="1" thickBot="1">
      <c r="C74" s="88"/>
      <c r="U74" s="89"/>
    </row>
    <row r="75" spans="3:21" ht="15" thickBot="1">
      <c r="C75" s="88"/>
      <c r="I75" s="104"/>
      <c r="J75" s="140" t="s">
        <v>26</v>
      </c>
      <c r="K75" s="141"/>
      <c r="L75" s="84">
        <f>L43</f>
        <v>5.5</v>
      </c>
      <c r="M75" s="104" t="s">
        <v>5</v>
      </c>
      <c r="U75" s="89"/>
    </row>
    <row r="76" spans="3:21">
      <c r="C76" s="88"/>
      <c r="I76" s="104"/>
      <c r="J76" s="123"/>
      <c r="K76" s="14"/>
      <c r="L76" s="104"/>
      <c r="M76" s="104"/>
      <c r="U76" s="89"/>
    </row>
    <row r="77" spans="3:21" ht="15" customHeight="1">
      <c r="C77" s="88"/>
      <c r="J77" s="124"/>
      <c r="K77" s="124"/>
      <c r="U77" s="89"/>
    </row>
    <row r="78" spans="3:21" ht="15" customHeight="1">
      <c r="C78" s="88"/>
      <c r="J78" s="124"/>
      <c r="K78" s="124"/>
      <c r="P78" s="102" t="s">
        <v>27</v>
      </c>
      <c r="S78" s="108">
        <f>'Deze map wordt verborgen'!D14</f>
        <v>27.5</v>
      </c>
      <c r="T78" s="108" t="s">
        <v>23</v>
      </c>
      <c r="U78" s="89"/>
    </row>
    <row r="79" spans="3:21">
      <c r="C79" s="88"/>
      <c r="H79" s="160"/>
      <c r="I79" s="160"/>
      <c r="U79" s="89"/>
    </row>
    <row r="80" spans="3:21" ht="15" thickBot="1">
      <c r="C80" s="88"/>
      <c r="U80" s="89"/>
    </row>
    <row r="81" spans="3:22">
      <c r="C81" s="146" t="s">
        <v>28</v>
      </c>
      <c r="D81" s="147"/>
      <c r="E81" s="147"/>
      <c r="F81" s="147"/>
      <c r="G81" s="147"/>
      <c r="H81" s="147"/>
      <c r="I81" s="147"/>
      <c r="J81" s="147"/>
      <c r="K81" s="147"/>
      <c r="L81" s="147"/>
      <c r="M81" s="147"/>
      <c r="N81" s="147"/>
      <c r="O81" s="147"/>
      <c r="P81" s="147"/>
      <c r="Q81" s="147"/>
      <c r="R81" s="147"/>
      <c r="S81" s="147"/>
      <c r="T81" s="147"/>
      <c r="U81" s="148"/>
    </row>
    <row r="82" spans="3:22">
      <c r="C82" s="149"/>
      <c r="D82" s="150"/>
      <c r="E82" s="150"/>
      <c r="F82" s="150"/>
      <c r="G82" s="150"/>
      <c r="H82" s="150"/>
      <c r="I82" s="150"/>
      <c r="J82" s="150"/>
      <c r="K82" s="150"/>
      <c r="L82" s="150"/>
      <c r="M82" s="150"/>
      <c r="N82" s="150"/>
      <c r="O82" s="150"/>
      <c r="P82" s="150"/>
      <c r="Q82" s="150"/>
      <c r="R82" s="150"/>
      <c r="S82" s="150"/>
      <c r="T82" s="150"/>
      <c r="U82" s="151"/>
    </row>
    <row r="83" spans="3:22">
      <c r="C83" s="149"/>
      <c r="D83" s="150"/>
      <c r="E83" s="150"/>
      <c r="F83" s="150"/>
      <c r="G83" s="150"/>
      <c r="H83" s="150"/>
      <c r="I83" s="150"/>
      <c r="J83" s="150"/>
      <c r="K83" s="150"/>
      <c r="L83" s="150"/>
      <c r="M83" s="150"/>
      <c r="N83" s="150"/>
      <c r="O83" s="150"/>
      <c r="P83" s="150"/>
      <c r="Q83" s="150"/>
      <c r="R83" s="150"/>
      <c r="S83" s="150"/>
      <c r="T83" s="150"/>
      <c r="U83" s="151"/>
    </row>
    <row r="84" spans="3:22" ht="15" thickBot="1">
      <c r="C84" s="152"/>
      <c r="D84" s="153"/>
      <c r="E84" s="153"/>
      <c r="F84" s="153"/>
      <c r="G84" s="153"/>
      <c r="H84" s="153"/>
      <c r="I84" s="153"/>
      <c r="J84" s="153"/>
      <c r="K84" s="153"/>
      <c r="L84" s="153"/>
      <c r="M84" s="153"/>
      <c r="N84" s="153"/>
      <c r="O84" s="153"/>
      <c r="P84" s="153"/>
      <c r="Q84" s="153"/>
      <c r="R84" s="153"/>
      <c r="S84" s="153"/>
      <c r="T84" s="153"/>
      <c r="U84" s="154"/>
    </row>
    <row r="88" spans="3:22">
      <c r="M88" s="16"/>
      <c r="N88" s="16"/>
      <c r="O88" s="16"/>
      <c r="P88" s="16"/>
      <c r="Q88" s="16"/>
      <c r="R88" s="16"/>
      <c r="S88" s="16"/>
      <c r="T88" s="16"/>
      <c r="U88" s="16"/>
      <c r="V88" s="16"/>
    </row>
  </sheetData>
  <sheetProtection sheet="1" objects="1" scenarios="1" selectLockedCells="1"/>
  <mergeCells count="31">
    <mergeCell ref="C81:U84"/>
    <mergeCell ref="C17:U17"/>
    <mergeCell ref="C1:N1"/>
    <mergeCell ref="C2:N2"/>
    <mergeCell ref="C3:N3"/>
    <mergeCell ref="P31:R32"/>
    <mergeCell ref="K28:L30"/>
    <mergeCell ref="I39:N39"/>
    <mergeCell ref="H46:I46"/>
    <mergeCell ref="I19:N19"/>
    <mergeCell ref="I35:N35"/>
    <mergeCell ref="I23:N23"/>
    <mergeCell ref="H79:I79"/>
    <mergeCell ref="P33:R34"/>
    <mergeCell ref="P65:R66"/>
    <mergeCell ref="J60:M61"/>
    <mergeCell ref="J77:K78"/>
    <mergeCell ref="J43:K43"/>
    <mergeCell ref="I51:N51"/>
    <mergeCell ref="P63:R64"/>
    <mergeCell ref="D33:E33"/>
    <mergeCell ref="D65:E65"/>
    <mergeCell ref="I55:N55"/>
    <mergeCell ref="I67:N67"/>
    <mergeCell ref="I71:N71"/>
    <mergeCell ref="C49:U49"/>
    <mergeCell ref="J75:K75"/>
    <mergeCell ref="D35:E35"/>
    <mergeCell ref="D34:E34"/>
    <mergeCell ref="D66:E66"/>
    <mergeCell ref="D67:E6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BE410-E1A3-4CB9-AFA4-BAC2563F7D66}">
  <sheetPr>
    <tabColor rgb="FFFF9900"/>
    <pageSetUpPr fitToPage="1"/>
  </sheetPr>
  <dimension ref="A1:K32"/>
  <sheetViews>
    <sheetView zoomScale="55" zoomScaleNormal="55" zoomScaleSheetLayoutView="55" zoomScalePageLayoutView="55" workbookViewId="0">
      <selection activeCell="G13" sqref="G13"/>
    </sheetView>
  </sheetViews>
  <sheetFormatPr defaultColWidth="72" defaultRowHeight="14.45"/>
  <cols>
    <col min="1" max="2" width="26.7109375" style="33" customWidth="1"/>
    <col min="3" max="3" width="26.85546875" style="33" customWidth="1"/>
    <col min="4" max="4" width="32.42578125" style="33" customWidth="1"/>
    <col min="5" max="5" width="19.5703125" style="33" customWidth="1"/>
    <col min="6" max="6" width="16.28515625" style="33" customWidth="1"/>
    <col min="7" max="7" width="17.28515625" style="33" customWidth="1"/>
    <col min="8" max="8" width="16.85546875" style="33" customWidth="1"/>
    <col min="9" max="9" width="15.5703125" style="33" bestFit="1" customWidth="1"/>
    <col min="10" max="10" width="106.5703125" style="33" customWidth="1"/>
    <col min="11" max="12" width="26.7109375" style="33" customWidth="1"/>
    <col min="13" max="16384" width="72" style="33"/>
  </cols>
  <sheetData>
    <row r="1" spans="1:11" s="29" customFormat="1">
      <c r="C1" s="75"/>
      <c r="D1" s="172"/>
      <c r="E1" s="172"/>
      <c r="F1" s="172"/>
      <c r="G1" s="172"/>
      <c r="H1" s="172"/>
      <c r="I1" s="172"/>
      <c r="J1" s="173"/>
      <c r="K1" s="30"/>
    </row>
    <row r="2" spans="1:11" s="29" customFormat="1">
      <c r="C2" s="76"/>
      <c r="D2" s="174"/>
      <c r="E2" s="174"/>
      <c r="F2" s="174"/>
      <c r="G2" s="174"/>
      <c r="H2" s="174"/>
      <c r="I2" s="174"/>
      <c r="J2" s="175"/>
      <c r="K2" s="31"/>
    </row>
    <row r="3" spans="1:11" s="29" customFormat="1">
      <c r="C3" s="76"/>
      <c r="D3" s="174"/>
      <c r="E3" s="174"/>
      <c r="F3" s="174"/>
      <c r="G3" s="174"/>
      <c r="H3" s="174"/>
      <c r="I3" s="174"/>
      <c r="J3" s="175"/>
      <c r="K3" s="31"/>
    </row>
    <row r="4" spans="1:11" s="29" customFormat="1">
      <c r="C4" s="76"/>
      <c r="D4" s="77"/>
      <c r="E4" s="77"/>
      <c r="F4" s="77"/>
      <c r="G4" s="77"/>
      <c r="H4" s="77"/>
      <c r="I4" s="77"/>
      <c r="J4" s="78"/>
    </row>
    <row r="5" spans="1:11" s="29" customFormat="1">
      <c r="C5" s="76"/>
      <c r="D5" s="77"/>
      <c r="E5" s="77"/>
      <c r="F5" s="77"/>
      <c r="G5" s="77"/>
      <c r="H5" s="77"/>
      <c r="I5" s="77"/>
      <c r="J5" s="78"/>
    </row>
    <row r="6" spans="1:11" s="29" customFormat="1" ht="18">
      <c r="C6" s="76"/>
      <c r="D6" s="77"/>
      <c r="E6" s="77"/>
      <c r="F6" s="77"/>
      <c r="G6" s="77"/>
      <c r="H6" s="77"/>
      <c r="I6" s="77"/>
      <c r="J6" s="78"/>
      <c r="K6" s="32"/>
    </row>
    <row r="7" spans="1:11" s="29" customFormat="1">
      <c r="C7" s="76"/>
      <c r="D7" s="77"/>
      <c r="E7" s="77"/>
      <c r="F7" s="77"/>
      <c r="G7" s="77"/>
      <c r="H7" s="77"/>
      <c r="I7" s="77"/>
      <c r="J7" s="78"/>
    </row>
    <row r="8" spans="1:11" s="29" customFormat="1">
      <c r="C8" s="76"/>
      <c r="D8" s="77"/>
      <c r="E8" s="77"/>
      <c r="F8" s="77"/>
      <c r="G8" s="77"/>
      <c r="H8" s="77"/>
      <c r="I8" s="77"/>
      <c r="J8" s="78"/>
    </row>
    <row r="9" spans="1:11" s="29" customFormat="1">
      <c r="C9" s="76"/>
      <c r="D9" s="77"/>
      <c r="E9" s="77"/>
      <c r="F9" s="77"/>
      <c r="G9" s="77"/>
      <c r="H9" s="77"/>
      <c r="I9" s="77"/>
      <c r="J9" s="78"/>
    </row>
    <row r="10" spans="1:11" s="29" customFormat="1" ht="30" customHeight="1" thickBot="1">
      <c r="C10" s="76"/>
      <c r="D10" s="77"/>
      <c r="E10" s="77"/>
      <c r="F10" s="77"/>
      <c r="G10" s="77"/>
      <c r="H10" s="77"/>
      <c r="I10" s="77"/>
      <c r="J10" s="78"/>
    </row>
    <row r="11" spans="1:11" s="29" customFormat="1" ht="49.9" customHeight="1" thickBot="1">
      <c r="C11" s="167" t="s">
        <v>29</v>
      </c>
      <c r="D11" s="168"/>
      <c r="E11" s="168"/>
      <c r="F11" s="168"/>
      <c r="G11" s="168"/>
      <c r="H11" s="168"/>
      <c r="I11" s="168"/>
      <c r="J11" s="169"/>
    </row>
    <row r="12" spans="1:11" ht="56.45" customHeight="1">
      <c r="C12" s="79" t="s">
        <v>30</v>
      </c>
      <c r="D12" s="80" t="s">
        <v>31</v>
      </c>
      <c r="E12" s="80" t="s">
        <v>32</v>
      </c>
      <c r="F12" s="80" t="s">
        <v>33</v>
      </c>
      <c r="G12" s="81" t="s">
        <v>34</v>
      </c>
      <c r="H12" s="170" t="s">
        <v>35</v>
      </c>
      <c r="I12" s="171"/>
      <c r="J12" s="82" t="s">
        <v>36</v>
      </c>
      <c r="K12" s="34"/>
    </row>
    <row r="13" spans="1:11" ht="100.15" customHeight="1">
      <c r="C13" s="66"/>
      <c r="D13" s="67" t="s">
        <v>37</v>
      </c>
      <c r="E13" s="68">
        <f>2.6*0.6</f>
        <v>1.56</v>
      </c>
      <c r="F13" s="68" t="s">
        <v>23</v>
      </c>
      <c r="G13" s="36">
        <v>0</v>
      </c>
      <c r="H13" s="63">
        <f>ROUNDUP('Deze map wordt verborgen'!J16*(1+G13),0)</f>
        <v>38</v>
      </c>
      <c r="I13" s="72" t="s">
        <v>38</v>
      </c>
      <c r="J13" s="65" t="s">
        <v>39</v>
      </c>
      <c r="K13" s="37"/>
    </row>
    <row r="14" spans="1:11" ht="100.15" customHeight="1">
      <c r="A14" s="38"/>
      <c r="C14" s="66"/>
      <c r="D14" s="67" t="s">
        <v>40</v>
      </c>
      <c r="E14" s="68">
        <v>4.3</v>
      </c>
      <c r="F14" s="68" t="s">
        <v>41</v>
      </c>
      <c r="G14" s="36">
        <v>0</v>
      </c>
      <c r="H14" s="69">
        <f>ROUNDUP(('Deze map wordt verborgen'!D40*(1+G14))/E14,0)</f>
        <v>13</v>
      </c>
      <c r="I14" s="72" t="s">
        <v>42</v>
      </c>
      <c r="J14" s="74" t="s">
        <v>43</v>
      </c>
      <c r="K14" s="37"/>
    </row>
    <row r="15" spans="1:11" ht="100.15" customHeight="1">
      <c r="C15" s="66"/>
      <c r="D15" s="67" t="s">
        <v>44</v>
      </c>
      <c r="E15" s="68">
        <v>25</v>
      </c>
      <c r="F15" s="68" t="s">
        <v>45</v>
      </c>
      <c r="G15" s="39">
        <v>0</v>
      </c>
      <c r="H15" s="73">
        <f>IF('Deze map wordt verborgen'!D16&gt;60,3,IF('Deze map wordt verborgen'!D16&lt;30,1,2))</f>
        <v>2</v>
      </c>
      <c r="I15" s="72" t="s">
        <v>46</v>
      </c>
      <c r="J15" s="65" t="s">
        <v>47</v>
      </c>
      <c r="K15" s="37"/>
    </row>
    <row r="16" spans="1:11" ht="100.15" customHeight="1">
      <c r="C16" s="66"/>
      <c r="D16" s="67" t="s">
        <v>48</v>
      </c>
      <c r="E16" s="68">
        <v>750</v>
      </c>
      <c r="F16" s="68" t="s">
        <v>49</v>
      </c>
      <c r="G16" s="36">
        <v>0</v>
      </c>
      <c r="H16" s="63">
        <f>ROUNDUP((H13*0.3)*(1+G16),0)</f>
        <v>12</v>
      </c>
      <c r="I16" s="64" t="s">
        <v>12</v>
      </c>
      <c r="J16" s="65" t="s">
        <v>50</v>
      </c>
    </row>
    <row r="17" spans="3:11" ht="100.15" customHeight="1">
      <c r="C17" s="66"/>
      <c r="D17" s="67" t="s">
        <v>51</v>
      </c>
      <c r="E17" s="68">
        <v>750</v>
      </c>
      <c r="F17" s="68" t="s">
        <v>49</v>
      </c>
      <c r="G17" s="36">
        <v>0</v>
      </c>
      <c r="H17" s="63">
        <f>ROUNDUP((H13*0.25)*(1+G17),0)</f>
        <v>10</v>
      </c>
      <c r="I17" s="64" t="s">
        <v>12</v>
      </c>
      <c r="J17" s="65" t="s">
        <v>52</v>
      </c>
      <c r="K17" s="37"/>
    </row>
    <row r="18" spans="3:11" ht="100.15" customHeight="1">
      <c r="C18" s="66"/>
      <c r="D18" s="67" t="s">
        <v>53</v>
      </c>
      <c r="E18" s="68">
        <v>2.7</v>
      </c>
      <c r="F18" s="68" t="s">
        <v>41</v>
      </c>
      <c r="G18" s="36">
        <v>0.04</v>
      </c>
      <c r="H18" s="69">
        <f>ROUNDUP(('Deze map wordt verborgen'!D29*(1+G18))/E18,0)</f>
        <v>42</v>
      </c>
      <c r="I18" s="72" t="s">
        <v>12</v>
      </c>
      <c r="J18" s="65" t="s">
        <v>54</v>
      </c>
      <c r="K18" s="37"/>
    </row>
    <row r="19" spans="3:11" ht="100.15" customHeight="1">
      <c r="C19" s="66"/>
      <c r="D19" s="67" t="s">
        <v>55</v>
      </c>
      <c r="E19" s="68">
        <v>5000</v>
      </c>
      <c r="F19" s="68" t="s">
        <v>12</v>
      </c>
      <c r="G19" s="39">
        <v>0</v>
      </c>
      <c r="H19" s="63">
        <f>ROUNDUP(((H18*E18)/0.4)/E19,0)</f>
        <v>1</v>
      </c>
      <c r="I19" s="64" t="s">
        <v>56</v>
      </c>
      <c r="J19" s="65" t="s">
        <v>57</v>
      </c>
      <c r="K19" s="37"/>
    </row>
    <row r="20" spans="3:11" ht="100.15" customHeight="1">
      <c r="C20" s="66"/>
      <c r="D20" s="67" t="s">
        <v>58</v>
      </c>
      <c r="E20" s="68">
        <v>90</v>
      </c>
      <c r="F20" s="68" t="s">
        <v>41</v>
      </c>
      <c r="G20" s="36">
        <v>0</v>
      </c>
      <c r="H20" s="63">
        <f>ROUNDUP(((H13*2.6)/E20)*(1+G20),0)</f>
        <v>2</v>
      </c>
      <c r="I20" s="72" t="s">
        <v>42</v>
      </c>
      <c r="J20" s="65" t="s">
        <v>59</v>
      </c>
      <c r="K20" s="37"/>
    </row>
    <row r="21" spans="3:11" ht="100.15" customHeight="1">
      <c r="C21" s="66"/>
      <c r="D21" s="67" t="s">
        <v>60</v>
      </c>
      <c r="E21" s="68">
        <v>5</v>
      </c>
      <c r="F21" s="68" t="s">
        <v>61</v>
      </c>
      <c r="G21" s="36">
        <v>0</v>
      </c>
      <c r="H21" s="69">
        <f>ROUNDUP('Deze map wordt verborgen'!D16*0.2/E21,0)</f>
        <v>3</v>
      </c>
      <c r="I21" s="70" t="s">
        <v>62</v>
      </c>
      <c r="J21" s="71" t="s">
        <v>63</v>
      </c>
      <c r="K21" s="40"/>
    </row>
    <row r="22" spans="3:11" ht="100.15" customHeight="1">
      <c r="C22" s="66"/>
      <c r="D22" s="67" t="s">
        <v>64</v>
      </c>
      <c r="E22" s="68">
        <v>5</v>
      </c>
      <c r="F22" s="68" t="s">
        <v>61</v>
      </c>
      <c r="G22" s="36">
        <v>0</v>
      </c>
      <c r="H22" s="63">
        <f>ROUNDUP('Deze map wordt verborgen'!D16*0.2/E21,0)</f>
        <v>3</v>
      </c>
      <c r="I22" s="64" t="s">
        <v>65</v>
      </c>
      <c r="J22" s="65" t="s">
        <v>66</v>
      </c>
      <c r="K22" s="37"/>
    </row>
    <row r="23" spans="3:11" ht="87.6" customHeight="1">
      <c r="C23" s="66"/>
      <c r="D23" s="67" t="s">
        <v>67</v>
      </c>
      <c r="E23" s="68">
        <v>15.6</v>
      </c>
      <c r="F23" s="68" t="s">
        <v>41</v>
      </c>
      <c r="G23" s="36">
        <v>0.05</v>
      </c>
      <c r="H23" s="63">
        <f>ROUNDUP('Deze map wordt verborgen'!D29/'Blad 2 Materialen'!E23,0)</f>
        <v>7</v>
      </c>
      <c r="I23" s="64" t="s">
        <v>12</v>
      </c>
      <c r="J23" s="65" t="s">
        <v>68</v>
      </c>
      <c r="K23" s="37"/>
    </row>
    <row r="24" spans="3:11" ht="86.45" customHeight="1" thickBot="1">
      <c r="C24" s="60"/>
      <c r="D24" s="61" t="s">
        <v>69</v>
      </c>
      <c r="E24" s="62">
        <v>1</v>
      </c>
      <c r="F24" s="62" t="s">
        <v>70</v>
      </c>
      <c r="G24" s="42" t="s">
        <v>71</v>
      </c>
      <c r="H24" s="43">
        <v>1</v>
      </c>
      <c r="I24" s="58" t="s">
        <v>12</v>
      </c>
      <c r="J24" s="59" t="s">
        <v>72</v>
      </c>
      <c r="K24" s="37"/>
    </row>
    <row r="25" spans="3:11" ht="49.9" customHeight="1" thickBot="1">
      <c r="C25" s="164" t="s">
        <v>73</v>
      </c>
      <c r="D25" s="165"/>
      <c r="E25" s="165"/>
      <c r="F25" s="165"/>
      <c r="G25" s="165"/>
      <c r="H25" s="165"/>
      <c r="I25" s="165"/>
      <c r="J25" s="166"/>
      <c r="K25" s="37"/>
    </row>
    <row r="26" spans="3:11" ht="19.899999999999999" customHeight="1">
      <c r="C26" s="44"/>
      <c r="D26" s="45" t="s">
        <v>74</v>
      </c>
      <c r="E26" s="46"/>
      <c r="F26" s="46"/>
      <c r="G26" s="47"/>
      <c r="H26" s="46"/>
      <c r="I26" s="46"/>
      <c r="J26" s="48"/>
      <c r="K26" s="37"/>
    </row>
    <row r="27" spans="3:11" ht="19.899999999999999" customHeight="1">
      <c r="C27" s="35"/>
      <c r="D27" s="49" t="s">
        <v>75</v>
      </c>
      <c r="E27" s="50"/>
      <c r="F27" s="50"/>
      <c r="G27" s="51"/>
      <c r="H27" s="50"/>
      <c r="I27" s="50"/>
      <c r="J27" s="52"/>
      <c r="K27" s="37"/>
    </row>
    <row r="28" spans="3:11" ht="19.899999999999999" customHeight="1">
      <c r="C28" s="35"/>
      <c r="D28" s="49" t="s">
        <v>76</v>
      </c>
      <c r="E28" s="50"/>
      <c r="F28" s="50"/>
      <c r="G28" s="51"/>
      <c r="H28" s="50"/>
      <c r="I28" s="50"/>
      <c r="J28" s="52"/>
      <c r="K28" s="53"/>
    </row>
    <row r="29" spans="3:11" ht="19.899999999999999" customHeight="1">
      <c r="C29" s="35"/>
      <c r="D29" s="49" t="s">
        <v>77</v>
      </c>
      <c r="E29" s="50"/>
      <c r="F29" s="50"/>
      <c r="G29" s="51"/>
      <c r="H29" s="50"/>
      <c r="I29" s="50"/>
      <c r="J29" s="52"/>
      <c r="K29" s="37"/>
    </row>
    <row r="30" spans="3:11" ht="19.899999999999999" customHeight="1">
      <c r="C30" s="35"/>
      <c r="D30" s="49" t="s">
        <v>78</v>
      </c>
      <c r="E30" s="50"/>
      <c r="F30" s="50"/>
      <c r="G30" s="51"/>
      <c r="H30" s="50"/>
      <c r="I30" s="50"/>
      <c r="J30" s="52"/>
      <c r="K30" s="37"/>
    </row>
    <row r="31" spans="3:11" ht="19.899999999999999" customHeight="1">
      <c r="C31" s="35"/>
      <c r="D31" s="49" t="s">
        <v>79</v>
      </c>
      <c r="E31" s="50"/>
      <c r="F31" s="50"/>
      <c r="G31" s="51"/>
      <c r="H31" s="50"/>
      <c r="I31" s="50"/>
      <c r="J31" s="52"/>
      <c r="K31" s="37"/>
    </row>
    <row r="32" spans="3:11" ht="19.899999999999999" customHeight="1" thickBot="1">
      <c r="C32" s="41"/>
      <c r="D32" s="54" t="s">
        <v>80</v>
      </c>
      <c r="E32" s="55"/>
      <c r="F32" s="55"/>
      <c r="G32" s="56"/>
      <c r="H32" s="55"/>
      <c r="I32" s="55"/>
      <c r="J32" s="57"/>
      <c r="K32" s="37"/>
    </row>
  </sheetData>
  <sheetProtection sheet="1" objects="1" scenarios="1" selectLockedCells="1"/>
  <protectedRanges>
    <protectedRange algorithmName="SHA-512" hashValue="yhtcYKCDeEgodqkePVv9jpk7MnfOsLYDXwjpgjH7/AdMOPAB+/yDA1qtDemCHMiW1/6wxCYxqh+FMEFnqmjyiA==" saltValue="0xFvlHKPG40/li8dKo72Iw==" spinCount="100000" sqref="H13:I24" name="Bereik1"/>
  </protectedRanges>
  <mergeCells count="6">
    <mergeCell ref="C25:J25"/>
    <mergeCell ref="C11:J11"/>
    <mergeCell ref="H12:I12"/>
    <mergeCell ref="D1:J1"/>
    <mergeCell ref="D2:J2"/>
    <mergeCell ref="D3:J3"/>
  </mergeCells>
  <hyperlinks>
    <hyperlink ref="D26" r:id="rId1" xr:uid="{20CA1A9D-EAE0-4C48-9DAC-96F4BE5861E3}"/>
    <hyperlink ref="D27" r:id="rId2" xr:uid="{2A0E1A81-6AE5-46EE-A9BC-A9FE78921B3B}"/>
    <hyperlink ref="D28" r:id="rId3" display="Purpistool reiniger" xr:uid="{41B6895E-F66E-4ED8-9051-C20A0FED63D4}"/>
    <hyperlink ref="D29" r:id="rId4" xr:uid="{E4D2C787-7819-44A3-AF8D-5A9D838383F7}"/>
    <hyperlink ref="D30" r:id="rId5" xr:uid="{1E66B2E3-5CBE-4237-B9BD-321CCE8F3345}"/>
    <hyperlink ref="D31" r:id="rId6" xr:uid="{7DB98E56-FD86-483B-8E0D-64DDC5376108}"/>
    <hyperlink ref="D32" r:id="rId7" xr:uid="{64115E11-31BC-45CA-8085-6F2D376D1B7F}"/>
  </hyperlinks>
  <pageMargins left="0.7" right="0.7" top="0.75" bottom="0.75" header="0.3" footer="0.3"/>
  <pageSetup paperSize="9" scale="24" fitToHeight="0"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2743-EFA6-416C-8A20-21BF7200EF85}">
  <dimension ref="A1:P40"/>
  <sheetViews>
    <sheetView topLeftCell="A5" zoomScale="85" zoomScaleNormal="85" workbookViewId="0">
      <selection activeCell="D40" sqref="D40"/>
    </sheetView>
  </sheetViews>
  <sheetFormatPr defaultRowHeight="14.45"/>
  <cols>
    <col min="1" max="1" width="31" customWidth="1"/>
    <col min="2" max="2" width="7.85546875" bestFit="1" customWidth="1"/>
    <col min="6" max="6" width="22.7109375" customWidth="1"/>
    <col min="7" max="7" width="11.42578125" bestFit="1" customWidth="1"/>
    <col min="8" max="8" width="18.85546875" bestFit="1" customWidth="1"/>
    <col min="11" max="11" width="12" bestFit="1" customWidth="1"/>
  </cols>
  <sheetData>
    <row r="1" spans="1:10">
      <c r="B1" s="6"/>
      <c r="C1" s="6"/>
      <c r="D1" s="6"/>
      <c r="E1" s="6"/>
      <c r="F1" s="6"/>
      <c r="G1" s="6"/>
    </row>
    <row r="2" spans="1:10">
      <c r="A2" s="2" t="s">
        <v>81</v>
      </c>
      <c r="B2" s="5">
        <f>IF('Blad 1 Afmetingen'!S33&gt;'Blad 1 Afmetingen'!S65,'Blad 1 Afmetingen'!S33,'Blad 1 Afmetingen'!S65)</f>
        <v>1.25</v>
      </c>
      <c r="C2" s="11"/>
      <c r="D2" s="11"/>
      <c r="E2" s="11"/>
      <c r="F2" s="11"/>
      <c r="G2" s="11"/>
    </row>
    <row r="3" spans="1:10">
      <c r="B3" s="11"/>
      <c r="C3" s="11"/>
      <c r="D3" s="11"/>
      <c r="E3" s="11"/>
      <c r="F3" s="11"/>
      <c r="G3" s="11"/>
    </row>
    <row r="4" spans="1:10">
      <c r="B4" s="11"/>
      <c r="C4" s="11"/>
      <c r="D4" s="12"/>
      <c r="E4" s="11"/>
      <c r="F4" s="11"/>
      <c r="G4" s="11"/>
    </row>
    <row r="5" spans="1:10" s="26" customFormat="1" ht="43.15">
      <c r="A5" s="25" t="s">
        <v>82</v>
      </c>
      <c r="B5" s="27" t="s">
        <v>83</v>
      </c>
      <c r="C5" s="27" t="s">
        <v>84</v>
      </c>
      <c r="D5" s="25" t="s">
        <v>85</v>
      </c>
      <c r="E5" s="28"/>
      <c r="F5" s="25" t="s">
        <v>86</v>
      </c>
      <c r="G5" s="25" t="s">
        <v>87</v>
      </c>
      <c r="H5" s="25" t="s">
        <v>88</v>
      </c>
      <c r="I5" s="25" t="s">
        <v>89</v>
      </c>
      <c r="J5" s="25" t="s">
        <v>90</v>
      </c>
    </row>
    <row r="6" spans="1:10">
      <c r="A6" s="1" t="s">
        <v>0</v>
      </c>
      <c r="B6" s="5"/>
      <c r="C6" s="5"/>
      <c r="D6" s="5"/>
      <c r="E6" s="20"/>
      <c r="F6" s="1" t="s">
        <v>0</v>
      </c>
      <c r="G6" s="3"/>
      <c r="H6" s="3"/>
      <c r="I6" s="3"/>
      <c r="J6" s="3"/>
    </row>
    <row r="7" spans="1:10">
      <c r="A7" s="2" t="s">
        <v>91</v>
      </c>
      <c r="B7" s="9">
        <f>'Blad 1 Afmetingen'!L43</f>
        <v>5.5</v>
      </c>
      <c r="C7" s="9">
        <f>'Blad 1 Afmetingen'!F28</f>
        <v>5</v>
      </c>
      <c r="D7" s="9">
        <f>B7*C7</f>
        <v>27.5</v>
      </c>
      <c r="E7" s="21"/>
      <c r="F7" s="2" t="s">
        <v>91</v>
      </c>
      <c r="G7" s="24">
        <f>B7/0.6</f>
        <v>9.1666666666666679</v>
      </c>
      <c r="H7" s="3">
        <f>C7/$B$2</f>
        <v>4</v>
      </c>
      <c r="I7" s="3">
        <f>ROUNDUP(H7/2.6/$B$2,0)</f>
        <v>2</v>
      </c>
      <c r="J7" s="3">
        <f>ROUNDUP(I7*G7,0)</f>
        <v>19</v>
      </c>
    </row>
    <row r="8" spans="1:10">
      <c r="A8" s="2" t="s">
        <v>92</v>
      </c>
      <c r="B8" s="10">
        <f>'Blad 1 Afmetingen'!F35</f>
        <v>0</v>
      </c>
      <c r="C8" s="9">
        <f>'Blad 1 Afmetingen'!F34</f>
        <v>0</v>
      </c>
      <c r="D8" s="9">
        <f>B8*C8</f>
        <v>0</v>
      </c>
      <c r="E8" s="21"/>
      <c r="F8" s="2" t="s">
        <v>92</v>
      </c>
      <c r="G8" s="9"/>
      <c r="H8" s="3"/>
      <c r="I8" s="3"/>
      <c r="J8" s="3">
        <f>D8/1.56</f>
        <v>0</v>
      </c>
    </row>
    <row r="9" spans="1:10">
      <c r="A9" s="7" t="s">
        <v>93</v>
      </c>
      <c r="B9" s="10"/>
      <c r="C9" s="9"/>
      <c r="D9" s="9">
        <f>D7-D8</f>
        <v>27.5</v>
      </c>
      <c r="E9" s="21"/>
      <c r="F9" s="7" t="s">
        <v>93</v>
      </c>
      <c r="G9" s="9"/>
      <c r="H9" s="3"/>
      <c r="I9" s="3"/>
      <c r="J9" s="9">
        <f>ROUNDUP(J7-J8,0)</f>
        <v>19</v>
      </c>
    </row>
    <row r="10" spans="1:10">
      <c r="A10" s="2"/>
      <c r="B10" s="10"/>
      <c r="C10" s="9"/>
      <c r="D10" s="9"/>
      <c r="E10" s="21"/>
      <c r="F10" s="2"/>
      <c r="G10" s="9"/>
      <c r="H10" s="3"/>
      <c r="I10" s="3"/>
      <c r="J10" s="3"/>
    </row>
    <row r="11" spans="1:10">
      <c r="A11" s="1" t="s">
        <v>24</v>
      </c>
      <c r="B11" s="10"/>
      <c r="C11" s="9"/>
      <c r="D11" s="9"/>
      <c r="E11" s="21"/>
      <c r="F11" s="1" t="s">
        <v>24</v>
      </c>
      <c r="G11" s="9"/>
      <c r="H11" s="3"/>
      <c r="I11" s="3"/>
      <c r="J11" s="3"/>
    </row>
    <row r="12" spans="1:10">
      <c r="A12" s="2" t="s">
        <v>91</v>
      </c>
      <c r="B12" s="9">
        <f>'Blad 1 Afmetingen'!L75</f>
        <v>5.5</v>
      </c>
      <c r="C12" s="9">
        <f>'Blad 1 Afmetingen'!F60</f>
        <v>5</v>
      </c>
      <c r="D12" s="9">
        <f>B12*C12</f>
        <v>27.5</v>
      </c>
      <c r="E12" s="21"/>
      <c r="F12" s="2" t="s">
        <v>91</v>
      </c>
      <c r="G12" s="24">
        <f>B12/0.6</f>
        <v>9.1666666666666679</v>
      </c>
      <c r="H12" s="3">
        <f>C12/$B$2</f>
        <v>4</v>
      </c>
      <c r="I12" s="3">
        <f>ROUNDUP(H12/2.6/$B$2,0)</f>
        <v>2</v>
      </c>
      <c r="J12" s="3">
        <f>ROUNDUP(I12*G12,0)</f>
        <v>19</v>
      </c>
    </row>
    <row r="13" spans="1:10">
      <c r="A13" s="2" t="s">
        <v>94</v>
      </c>
      <c r="B13" s="9">
        <f>'Blad 1 Afmetingen'!F67</f>
        <v>0</v>
      </c>
      <c r="C13" s="9">
        <f>'Blad 1 Afmetingen'!F66</f>
        <v>0</v>
      </c>
      <c r="D13" s="9">
        <f>B13*C13</f>
        <v>0</v>
      </c>
      <c r="E13" s="21"/>
      <c r="F13" s="2" t="s">
        <v>94</v>
      </c>
      <c r="G13" s="9"/>
      <c r="H13" s="3"/>
      <c r="I13" s="3"/>
      <c r="J13" s="3">
        <f>D13/1.56</f>
        <v>0</v>
      </c>
    </row>
    <row r="14" spans="1:10">
      <c r="A14" s="7" t="s">
        <v>95</v>
      </c>
      <c r="B14" s="9"/>
      <c r="C14" s="9"/>
      <c r="D14" s="9">
        <f>D12-D13</f>
        <v>27.5</v>
      </c>
      <c r="E14" s="21"/>
      <c r="F14" s="7" t="s">
        <v>95</v>
      </c>
      <c r="G14" s="9"/>
      <c r="H14" s="3"/>
      <c r="I14" s="3"/>
      <c r="J14" s="9">
        <f>ROUNDUP(J12-J13,0)</f>
        <v>19</v>
      </c>
    </row>
    <row r="15" spans="1:10">
      <c r="A15" s="7"/>
      <c r="B15" s="9"/>
      <c r="C15" s="9"/>
      <c r="D15" s="9"/>
      <c r="E15" s="21"/>
      <c r="F15" s="7"/>
      <c r="G15" s="9"/>
      <c r="H15" s="3"/>
      <c r="I15" s="3"/>
      <c r="J15" s="3"/>
    </row>
    <row r="16" spans="1:10">
      <c r="A16" s="1" t="s">
        <v>96</v>
      </c>
      <c r="B16" s="9"/>
      <c r="C16" s="9"/>
      <c r="D16" s="9">
        <f>D9+D14</f>
        <v>55</v>
      </c>
      <c r="E16" s="21"/>
      <c r="F16" s="1" t="s">
        <v>96</v>
      </c>
      <c r="G16" s="9"/>
      <c r="H16" s="3"/>
      <c r="I16" s="3"/>
      <c r="J16" s="3">
        <f>SUM(J9+J14)</f>
        <v>38</v>
      </c>
    </row>
    <row r="20" spans="1:16" ht="43.15">
      <c r="A20" s="4" t="s">
        <v>97</v>
      </c>
      <c r="B20" s="4" t="s">
        <v>26</v>
      </c>
      <c r="C20" s="18" t="s">
        <v>98</v>
      </c>
      <c r="D20" s="8" t="s">
        <v>99</v>
      </c>
      <c r="E20" s="22"/>
      <c r="F20" s="22"/>
      <c r="G20" s="22"/>
    </row>
    <row r="21" spans="1:16">
      <c r="A21" s="1" t="s">
        <v>0</v>
      </c>
      <c r="B21" s="4"/>
      <c r="C21" s="4"/>
      <c r="D21" s="8"/>
      <c r="E21" s="22"/>
      <c r="F21" s="22"/>
      <c r="G21" s="22"/>
      <c r="P21" s="19"/>
    </row>
    <row r="22" spans="1:16">
      <c r="A22" s="2" t="s">
        <v>100</v>
      </c>
      <c r="B22" s="10">
        <f>B7</f>
        <v>5.5</v>
      </c>
      <c r="C22" s="9">
        <f>'Blad 1 Afmetingen'!S32</f>
        <v>3</v>
      </c>
      <c r="D22" s="9">
        <f>((B22+C23)*2)*(C22+1)</f>
        <v>54</v>
      </c>
      <c r="E22" s="21"/>
      <c r="F22" s="21"/>
      <c r="G22" s="21"/>
      <c r="O22" s="19"/>
    </row>
    <row r="23" spans="1:16">
      <c r="A23" s="2" t="s">
        <v>101</v>
      </c>
      <c r="B23" s="10"/>
      <c r="C23" s="9">
        <f>'Blad 1 Afmetingen'!S33</f>
        <v>1.25</v>
      </c>
      <c r="D23" s="9"/>
      <c r="E23" s="21"/>
      <c r="F23" s="21"/>
      <c r="G23" s="21"/>
      <c r="O23" s="19"/>
    </row>
    <row r="24" spans="1:16">
      <c r="A24" s="2"/>
      <c r="B24" s="10"/>
      <c r="C24" s="9"/>
      <c r="D24" s="9"/>
      <c r="E24" s="21"/>
      <c r="F24" s="21"/>
      <c r="G24" s="21"/>
      <c r="K24" s="6"/>
    </row>
    <row r="25" spans="1:16">
      <c r="A25" s="1" t="s">
        <v>24</v>
      </c>
      <c r="B25" s="10"/>
      <c r="C25" s="9"/>
      <c r="D25" s="9"/>
      <c r="E25" s="21"/>
      <c r="F25" s="21"/>
      <c r="G25" s="21"/>
      <c r="O25" s="19"/>
    </row>
    <row r="26" spans="1:16">
      <c r="A26" s="2" t="s">
        <v>100</v>
      </c>
      <c r="B26" s="9">
        <f>B12</f>
        <v>5.5</v>
      </c>
      <c r="C26" s="9">
        <f>'Blad 1 Afmetingen'!S64</f>
        <v>3</v>
      </c>
      <c r="D26" s="9">
        <f>((B26+C27)*2)*(C26+1)</f>
        <v>54</v>
      </c>
      <c r="E26" s="21"/>
      <c r="F26" s="21"/>
      <c r="G26" s="21"/>
      <c r="O26" s="19"/>
    </row>
    <row r="27" spans="1:16">
      <c r="A27" s="2" t="s">
        <v>101</v>
      </c>
      <c r="B27" s="9"/>
      <c r="C27" s="9">
        <f>'Blad 1 Afmetingen'!S65</f>
        <v>1.25</v>
      </c>
      <c r="D27" s="9"/>
      <c r="E27" s="21"/>
      <c r="F27" s="21"/>
      <c r="G27" s="21"/>
      <c r="O27" s="19"/>
    </row>
    <row r="28" spans="1:16">
      <c r="A28" s="2"/>
      <c r="B28" s="9"/>
      <c r="C28" s="9"/>
      <c r="D28" s="9"/>
      <c r="E28" s="21"/>
      <c r="F28" s="21"/>
      <c r="G28" s="21"/>
    </row>
    <row r="29" spans="1:16">
      <c r="A29" s="1" t="s">
        <v>96</v>
      </c>
      <c r="B29" s="3"/>
      <c r="C29" s="3"/>
      <c r="D29" s="8">
        <f>SUM(D21:D28)</f>
        <v>108</v>
      </c>
      <c r="E29" s="22"/>
      <c r="F29" s="22"/>
      <c r="G29" s="22"/>
    </row>
    <row r="31" spans="1:16" ht="28.9">
      <c r="A31" s="4" t="s">
        <v>102</v>
      </c>
      <c r="B31" s="4" t="s">
        <v>26</v>
      </c>
      <c r="C31" s="18" t="s">
        <v>98</v>
      </c>
      <c r="D31" s="8" t="s">
        <v>103</v>
      </c>
      <c r="E31" s="22"/>
      <c r="F31" s="22"/>
      <c r="G31" s="22"/>
    </row>
    <row r="32" spans="1:16">
      <c r="A32" s="1" t="s">
        <v>0</v>
      </c>
      <c r="B32" s="4"/>
      <c r="C32" s="4"/>
      <c r="D32" s="8"/>
      <c r="E32" s="22"/>
      <c r="F32" s="22"/>
      <c r="G32" s="22"/>
    </row>
    <row r="33" spans="1:7">
      <c r="A33" s="2" t="s">
        <v>91</v>
      </c>
      <c r="B33" s="3"/>
      <c r="C33" s="3">
        <f>'Blad 1 Afmetingen'!F28</f>
        <v>5</v>
      </c>
      <c r="D33" s="3">
        <f>C33</f>
        <v>5</v>
      </c>
    </row>
    <row r="34" spans="1:7">
      <c r="A34" s="2" t="s">
        <v>100</v>
      </c>
      <c r="B34" s="10">
        <f>'Blad 1 Afmetingen'!L43</f>
        <v>5.5</v>
      </c>
      <c r="C34" s="10">
        <f>'Blad 1 Afmetingen'!S32</f>
        <v>3</v>
      </c>
      <c r="D34" s="10">
        <f>(C34+1)*B34</f>
        <v>22</v>
      </c>
      <c r="E34" s="23"/>
      <c r="F34" s="23"/>
      <c r="G34" s="23"/>
    </row>
    <row r="35" spans="1:7">
      <c r="A35" s="2"/>
      <c r="B35" s="10"/>
      <c r="C35" s="9"/>
      <c r="D35" s="9"/>
      <c r="E35" s="21"/>
      <c r="F35" s="21"/>
      <c r="G35" s="21"/>
    </row>
    <row r="36" spans="1:7">
      <c r="A36" s="1" t="s">
        <v>24</v>
      </c>
      <c r="B36" s="10"/>
      <c r="C36" s="9"/>
      <c r="D36" s="9"/>
      <c r="E36" s="21"/>
      <c r="F36" s="21"/>
      <c r="G36" s="21"/>
    </row>
    <row r="37" spans="1:7">
      <c r="A37" s="2" t="s">
        <v>91</v>
      </c>
      <c r="B37" s="10"/>
      <c r="C37" s="10">
        <f>'Blad 1 Afmetingen'!F60</f>
        <v>5</v>
      </c>
      <c r="D37" s="10">
        <f>C37</f>
        <v>5</v>
      </c>
      <c r="E37" s="23"/>
      <c r="F37" s="23"/>
      <c r="G37" s="23"/>
    </row>
    <row r="38" spans="1:7">
      <c r="A38" s="2" t="s">
        <v>100</v>
      </c>
      <c r="B38" s="10">
        <f>'Blad 1 Afmetingen'!L75</f>
        <v>5.5</v>
      </c>
      <c r="C38" s="10">
        <f>'Blad 1 Afmetingen'!S64</f>
        <v>3</v>
      </c>
      <c r="D38" s="10">
        <f>(C38+1)*B38</f>
        <v>22</v>
      </c>
      <c r="E38" s="23"/>
      <c r="F38" s="23"/>
      <c r="G38" s="23"/>
    </row>
    <row r="39" spans="1:7">
      <c r="A39" s="2"/>
      <c r="B39" s="9"/>
      <c r="C39" s="9"/>
      <c r="D39" s="9"/>
      <c r="E39" s="21"/>
      <c r="F39" s="21"/>
      <c r="G39" s="21"/>
    </row>
    <row r="40" spans="1:7">
      <c r="A40" s="1" t="s">
        <v>96</v>
      </c>
      <c r="B40" s="3"/>
      <c r="C40" s="3"/>
      <c r="D40" s="8">
        <f>SUM(D33:D38)</f>
        <v>54</v>
      </c>
      <c r="E40" s="22"/>
      <c r="F40" s="22"/>
      <c r="G40" s="22"/>
    </row>
  </sheetData>
  <sheetProtection algorithmName="SHA-512" hashValue="ngsmsXBdYPvwMH0dWj42wAodo0384/Qsda4ELJ8xa/CzeYwkuVXj7jzqJNXRfv4sgNLRorJ4IA35v3aDt6mekQ==" saltValue="j3q7AtvPgUZ2D6QWpDmjTQ=="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43BBE4BF0CAE44AE95CF9519914583" ma:contentTypeVersion="14" ma:contentTypeDescription="Een nieuw document maken." ma:contentTypeScope="" ma:versionID="4b2959d152806c76f35090d6997f2886">
  <xsd:schema xmlns:xsd="http://www.w3.org/2001/XMLSchema" xmlns:xs="http://www.w3.org/2001/XMLSchema" xmlns:p="http://schemas.microsoft.com/office/2006/metadata/properties" xmlns:ns2="4a661693-623f-4123-87b9-533c0ad0bbce" xmlns:ns3="6d9ac094-c5f1-4d0f-82c5-47d4395bc318" targetNamespace="http://schemas.microsoft.com/office/2006/metadata/properties" ma:root="true" ma:fieldsID="39f0ddfb9b4c4e8b99c7ed63b542d8ce" ns2:_="" ns3:_="">
    <xsd:import namespace="4a661693-623f-4123-87b9-533c0ad0bbce"/>
    <xsd:import namespace="6d9ac094-c5f1-4d0f-82c5-47d4395bc31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661693-623f-4123-87b9-533c0ad0bb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d6f8bc2-ab63-4b86-a849-9513eb4efdc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9ac094-c5f1-4d0f-82c5-47d4395bc31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aa9eef0-0d0a-4800-82eb-12d128c40ef6}" ma:internalName="TaxCatchAll" ma:showField="CatchAllData" ma:web="6d9ac094-c5f1-4d0f-82c5-47d4395bc318">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661693-623f-4123-87b9-533c0ad0bbce">
      <Terms xmlns="http://schemas.microsoft.com/office/infopath/2007/PartnerControls"/>
    </lcf76f155ced4ddcb4097134ff3c332f>
    <TaxCatchAll xmlns="6d9ac094-c5f1-4d0f-82c5-47d4395bc318" xsi:nil="true"/>
  </documentManagement>
</p:properties>
</file>

<file path=customXml/itemProps1.xml><?xml version="1.0" encoding="utf-8"?>
<ds:datastoreItem xmlns:ds="http://schemas.openxmlformats.org/officeDocument/2006/customXml" ds:itemID="{E358B9E4-F9E2-407E-B887-5591978BB72E}"/>
</file>

<file path=customXml/itemProps2.xml><?xml version="1.0" encoding="utf-8"?>
<ds:datastoreItem xmlns:ds="http://schemas.openxmlformats.org/officeDocument/2006/customXml" ds:itemID="{4E106EBA-5BDD-454D-A365-C4F4C204FA71}"/>
</file>

<file path=customXml/itemProps3.xml><?xml version="1.0" encoding="utf-8"?>
<ds:datastoreItem xmlns:ds="http://schemas.openxmlformats.org/officeDocument/2006/customXml" ds:itemID="{E3A17382-F276-4C4F-ABD2-AB6D6842FF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den Breejen</dc:creator>
  <cp:keywords/>
  <dc:description/>
  <cp:lastModifiedBy/>
  <cp:revision/>
  <dcterms:created xsi:type="dcterms:W3CDTF">2022-10-31T09:13:31Z</dcterms:created>
  <dcterms:modified xsi:type="dcterms:W3CDTF">2022-12-09T09:24:06Z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0x0101009443BBE4BF0CAE44AE95CF9519914583</vt:lpwstr>
  </property>
  <property fmtid="{D5CDD505-2E9C-101B-9397-08002B2CF9AE}" pid="3" name="MediaServiceImageTags">
    <vt:lpwstr/>
  </property>
</Properties>
</file>